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l.porter\Downloads\"/>
    </mc:Choice>
  </mc:AlternateContent>
  <xr:revisionPtr revIDLastSave="0" documentId="13_ncr:1_{560C4C9D-2181-4059-B69D-47FE4B03ED82}" xr6:coauthVersionLast="47" xr6:coauthVersionMax="47" xr10:uidLastSave="{00000000-0000-0000-0000-000000000000}"/>
  <workbookProtection lockStructure="1"/>
  <bookViews>
    <workbookView xWindow="-120" yWindow="-120" windowWidth="29040" windowHeight="15720" firstSheet="3" activeTab="3" xr2:uid="{52757D6F-881D-4DE6-8990-4F5F6E0D4791}"/>
  </bookViews>
  <sheets>
    <sheet name="Caterpillars" sheetId="1" state="hidden" r:id="rId1"/>
    <sheet name="Mapping Table" sheetId="2" state="hidden" r:id="rId2"/>
    <sheet name="Lists" sheetId="3" state="hidden" r:id="rId3"/>
    <sheet name="Input Sheet" sheetId="4" r:id="rId4"/>
  </sheets>
  <definedNames>
    <definedName name="_xlnm._FilterDatabase" localSheetId="1" hidden="1">'Mapping Table'!$A$2:$D$124</definedName>
    <definedName name="feecalc">'Input Sheet'!$B$5:$J$19</definedName>
    <definedName name="feecalc2">'Input Sheet'!$B$1:$J$19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9" i="2" l="1"/>
  <c r="C12" i="4"/>
  <c r="F12" i="4" s="1"/>
  <c r="F9" i="4"/>
  <c r="C10" i="4"/>
  <c r="F10" i="4" s="1"/>
  <c r="D16" i="4"/>
  <c r="D17" i="4"/>
  <c r="H10" i="4"/>
  <c r="F11" i="4"/>
  <c r="E98" i="2"/>
  <c r="E97" i="2"/>
  <c r="E96" i="2"/>
  <c r="E95" i="2"/>
  <c r="E94" i="2"/>
  <c r="E93" i="2"/>
  <c r="E92" i="2"/>
  <c r="E91" i="2"/>
  <c r="E90" i="2"/>
  <c r="E89" i="2"/>
  <c r="E88" i="2"/>
  <c r="E87" i="2"/>
  <c r="E86" i="2"/>
  <c r="E85" i="2"/>
  <c r="E84" i="2"/>
  <c r="E83" i="2"/>
  <c r="E82" i="2"/>
  <c r="E81" i="2"/>
  <c r="E80" i="2"/>
  <c r="E79" i="2"/>
  <c r="E78" i="2"/>
  <c r="E77" i="2"/>
  <c r="E76" i="2"/>
  <c r="E75" i="2"/>
  <c r="F13" i="4"/>
  <c r="J8" i="4"/>
  <c r="F14" i="4"/>
  <c r="E27" i="2"/>
  <c r="E51" i="2"/>
  <c r="E4" i="2"/>
  <c r="E28" i="2"/>
  <c r="E100" i="2"/>
  <c r="E52" i="2"/>
  <c r="E5" i="2"/>
  <c r="E29" i="2"/>
  <c r="E101" i="2"/>
  <c r="E53" i="2"/>
  <c r="E6" i="2"/>
  <c r="E30" i="2"/>
  <c r="E102" i="2"/>
  <c r="E54" i="2"/>
  <c r="E7" i="2"/>
  <c r="E31" i="2"/>
  <c r="E103" i="2"/>
  <c r="E55" i="2"/>
  <c r="E8" i="2"/>
  <c r="E32" i="2"/>
  <c r="E104" i="2"/>
  <c r="E56" i="2"/>
  <c r="E9" i="2"/>
  <c r="E33" i="2"/>
  <c r="E105" i="2"/>
  <c r="E57" i="2"/>
  <c r="E10" i="2"/>
  <c r="E34" i="2"/>
  <c r="E106" i="2"/>
  <c r="E58" i="2"/>
  <c r="E123" i="2"/>
  <c r="E11" i="2"/>
  <c r="E35" i="2"/>
  <c r="E107" i="2"/>
  <c r="E59" i="2"/>
  <c r="E12" i="2"/>
  <c r="E36" i="2"/>
  <c r="E108" i="2"/>
  <c r="E60" i="2"/>
  <c r="E13" i="2"/>
  <c r="E37" i="2"/>
  <c r="E109" i="2"/>
  <c r="E61" i="2"/>
  <c r="E14" i="2"/>
  <c r="E38" i="2"/>
  <c r="E110" i="2"/>
  <c r="E62" i="2"/>
  <c r="E15" i="2"/>
  <c r="E39" i="2"/>
  <c r="E111" i="2"/>
  <c r="E63" i="2"/>
  <c r="E16" i="2"/>
  <c r="E40" i="2"/>
  <c r="E112" i="2"/>
  <c r="E64" i="2"/>
  <c r="E17" i="2"/>
  <c r="E41" i="2"/>
  <c r="E113" i="2"/>
  <c r="E65" i="2"/>
  <c r="E18" i="2"/>
  <c r="E42" i="2"/>
  <c r="E114" i="2"/>
  <c r="E66" i="2"/>
  <c r="E124" i="2"/>
  <c r="E19" i="2"/>
  <c r="E43" i="2"/>
  <c r="E115" i="2"/>
  <c r="E67" i="2"/>
  <c r="E20" i="2"/>
  <c r="E44" i="2"/>
  <c r="E116" i="2"/>
  <c r="E68" i="2"/>
  <c r="E21" i="2"/>
  <c r="E45" i="2"/>
  <c r="E117" i="2"/>
  <c r="E69" i="2"/>
  <c r="E22" i="2"/>
  <c r="E46" i="2"/>
  <c r="E118" i="2"/>
  <c r="E70" i="2"/>
  <c r="E23" i="2"/>
  <c r="E47" i="2"/>
  <c r="E119" i="2"/>
  <c r="E71" i="2"/>
  <c r="E24" i="2"/>
  <c r="E48" i="2"/>
  <c r="E120" i="2"/>
  <c r="E72" i="2"/>
  <c r="E25" i="2"/>
  <c r="E49" i="2"/>
  <c r="E121" i="2"/>
  <c r="E73" i="2"/>
  <c r="E26" i="2"/>
  <c r="E50" i="2"/>
  <c r="E122" i="2"/>
  <c r="E74" i="2"/>
  <c r="E3" i="2"/>
  <c r="E12" i="4" l="1"/>
  <c r="E10" i="4"/>
  <c r="G11" i="4"/>
  <c r="H11" i="4" s="1"/>
  <c r="J11" i="4" s="1"/>
  <c r="I11" i="4" s="1"/>
  <c r="G9" i="4"/>
  <c r="H9" i="4" s="1"/>
  <c r="J9" i="4" s="1"/>
  <c r="J10" i="4"/>
  <c r="I10" i="4" s="1"/>
  <c r="G13" i="4"/>
  <c r="H13" i="4" s="1"/>
  <c r="J13" i="4" s="1"/>
  <c r="I13" i="4" s="1"/>
  <c r="G12" i="4"/>
  <c r="H12" i="4" s="1"/>
  <c r="G14" i="4"/>
  <c r="H14" i="4" s="1"/>
  <c r="J14" i="4" s="1"/>
  <c r="I14" i="4" s="1"/>
  <c r="I9" i="4" l="1"/>
  <c r="J12" i="4"/>
  <c r="H15" i="4"/>
  <c r="I12" i="4" l="1"/>
  <c r="I15" i="4" s="1"/>
  <c r="J15" i="4"/>
</calcChain>
</file>

<file path=xl/sharedStrings.xml><?xml version="1.0" encoding="utf-8"?>
<sst xmlns="http://schemas.openxmlformats.org/spreadsheetml/2006/main" count="531" uniqueCount="45">
  <si>
    <t>Caterpillars (3 months - 19 months)</t>
  </si>
  <si>
    <t>35 weeks (Sherfield Term Time)</t>
  </si>
  <si>
    <t>You can only take 15 hours of funding maximum in a week</t>
  </si>
  <si>
    <t>Price</t>
  </si>
  <si>
    <t>Quantity</t>
  </si>
  <si>
    <t>Total</t>
  </si>
  <si>
    <t>Funded morning session (maximum of 3)</t>
  </si>
  <si>
    <t>Non funded morning session</t>
  </si>
  <si>
    <t>Non funded afternoon session</t>
  </si>
  <si>
    <t>38 weeks (Hampshire Term Time)</t>
  </si>
  <si>
    <t>48 Weeks ( Stretch Funded)</t>
  </si>
  <si>
    <t>Funded morning session (maximum of 2)</t>
  </si>
  <si>
    <t>Stretched funded morning session</t>
  </si>
  <si>
    <t>Total Fee Estimate per week</t>
  </si>
  <si>
    <t>Total Fee Estimate per month</t>
  </si>
  <si>
    <t>Total Fee Estimate per Year</t>
  </si>
  <si>
    <t>£</t>
  </si>
  <si>
    <t>Sherfield Term Time - 35</t>
  </si>
  <si>
    <t>Caterpillars 3 months to 19 months</t>
  </si>
  <si>
    <t>Yes</t>
  </si>
  <si>
    <t>Ladybirds 19 months to 30 months</t>
  </si>
  <si>
    <t>Butterflies 2-3 years</t>
  </si>
  <si>
    <t>Pre Reception (Term Time) 3-4 years</t>
  </si>
  <si>
    <t>No</t>
  </si>
  <si>
    <t>Hampshire Term Time - 38</t>
  </si>
  <si>
    <t>48 Weeks ( Stretch Funded) - 48</t>
  </si>
  <si>
    <t xml:space="preserve"> </t>
  </si>
  <si>
    <t>Published Cost Per Session</t>
  </si>
  <si>
    <t>Cost Per Week</t>
  </si>
  <si>
    <t>Average Cost per Month spread over a 12 month period</t>
  </si>
  <si>
    <t>Total estimated cost</t>
  </si>
  <si>
    <t>Total mornings selected</t>
  </si>
  <si>
    <t>Total afternoons selected</t>
  </si>
  <si>
    <t xml:space="preserve"> *Split funded session cost applies when standard 15 hours per week funding for
38 weeks is stretched over 48 weeks of the year, meaning 11.875 hours of funding
available each week. The cost of this session is 5 hours minus the 1.875.  Split sessions only available in the mornings. Maximum of one session taken in the morning.</t>
  </si>
  <si>
    <r>
      <rPr>
        <b/>
        <sz val="12"/>
        <color theme="0"/>
        <rFont val="Aptos Narrow"/>
        <family val="2"/>
      </rPr>
      <t>Select Room</t>
    </r>
    <r>
      <rPr>
        <sz val="11"/>
        <color theme="0"/>
        <rFont val="Aptos Narrow"/>
        <family val="2"/>
      </rPr>
      <t xml:space="preserve">
Choose the room your child will be in using the drop down menu to the right.</t>
    </r>
  </si>
  <si>
    <r>
      <t xml:space="preserve">Funding 
</t>
    </r>
    <r>
      <rPr>
        <sz val="11"/>
        <color theme="0"/>
        <rFont val="Aptos Narrow"/>
        <family val="2"/>
      </rPr>
      <t>Select  if you are entitled to 15 hours funding using the drop down menu to the right</t>
    </r>
  </si>
  <si>
    <r>
      <rPr>
        <b/>
        <sz val="12"/>
        <color theme="0"/>
        <rFont val="Aptos Narrow"/>
        <family val="2"/>
      </rPr>
      <t>Start the calculator here
S</t>
    </r>
    <r>
      <rPr>
        <b/>
        <sz val="11"/>
        <color theme="0"/>
        <rFont val="Aptos Narrow"/>
        <family val="2"/>
      </rPr>
      <t xml:space="preserve">elect the number of  weeks per year </t>
    </r>
    <r>
      <rPr>
        <sz val="11"/>
        <color theme="0"/>
        <rFont val="Aptos Narrow"/>
        <family val="2"/>
      </rPr>
      <t>you require using the dropdown menu to the right . 
We offer Sherfield term time (35 weeks) Hampshire term time (38 weeks) or 48 weeks</t>
    </r>
  </si>
  <si>
    <t xml:space="preserve">Non Funded Session (Morning) </t>
  </si>
  <si>
    <t xml:space="preserve">Non Funded Session (Afternoon) </t>
  </si>
  <si>
    <r>
      <rPr>
        <b/>
        <sz val="11"/>
        <color rgb="FF000000"/>
        <rFont val="Aptos Narrow"/>
        <family val="2"/>
      </rPr>
      <t xml:space="preserve">Funded Session (Mornings) Optional Fees. </t>
    </r>
    <r>
      <rPr>
        <sz val="11"/>
        <color rgb="FF000000"/>
        <rFont val="Aptos Narrow"/>
        <family val="2"/>
      </rPr>
      <t xml:space="preserve">
Choose this if you wish to pay for lunch and consumables on your funded days.</t>
    </r>
  </si>
  <si>
    <r>
      <t xml:space="preserve">Breakfast 7:30am-8:00am Daily Charge
</t>
    </r>
    <r>
      <rPr>
        <sz val="11"/>
        <color rgb="FF000000"/>
        <rFont val="Aptos Narrow"/>
        <family val="2"/>
      </rPr>
      <t>Select how many times in the week you need breakfast hours</t>
    </r>
  </si>
  <si>
    <t>Click here to select ▼</t>
  </si>
  <si>
    <t>If this row appears blank, this is because it populates if 48 weeks have been selected</t>
  </si>
  <si>
    <t>Split Funded Session * (Mornings) (Maximum of 1)</t>
  </si>
  <si>
    <r>
      <t xml:space="preserve">Select how many sessions you require
</t>
    </r>
    <r>
      <rPr>
        <sz val="11"/>
        <color rgb="FFFFFFFF"/>
        <rFont val="Aptos Narrow"/>
        <family val="2"/>
      </rPr>
      <t xml:space="preserve">Choose how many funded or unfunded sessions you require
</t>
    </r>
    <r>
      <rPr>
        <b/>
        <sz val="11"/>
        <color rgb="FFFFFFFF"/>
        <rFont val="Aptos Narrow"/>
        <family val="2"/>
      </rPr>
      <t>35 weeks and 38 weeks</t>
    </r>
    <r>
      <rPr>
        <sz val="11"/>
        <color rgb="FFFFFFFF"/>
        <rFont val="Aptos Narrow"/>
        <family val="2"/>
      </rPr>
      <t xml:space="preserve"> children may select a maximum of 3 funded mornings only. You can choose to add the optional 'Funded Session (Mornings) Optional Fees' this is a cost for lunch and consumables on your funded days. If you do not choose this , you will need to provide a pcked lunch, snacks, suncream, nappies and wipes for each funded session.
48 week children may select 2 funded and 1 split funded morning session- split funding does not apply to 35 and 38 week children)</t>
    </r>
    <r>
      <rPr>
        <b/>
        <sz val="11"/>
        <color rgb="FFFFFFFF"/>
        <rFont val="Aptos Narrow"/>
        <family val="2"/>
      </rPr>
      <t xml:space="preserve"> On a split funded session, lunch and consumables are included </t>
    </r>
    <r>
      <rPr>
        <sz val="11"/>
        <color rgb="FFFFFFFF"/>
        <rFont val="Aptos Narrow"/>
        <family val="2"/>
      </rPr>
      <t>Breakfast can be selcted daily if required. 
Please note that sibbling discount applies to non funded sessions only. 10% for first sibling and 15% for the third sibling.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</si>
</sst>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0.00;[Red]&quot;-&quot;[$£-409]#,##0.00"/>
    <numFmt numFmtId="165" formatCode="_-[$£-809]* #,##0.00_-;\-[$£-809]* #,##0.00_-;_-[$£-809]* &quot;-&quot;??_-;_-@_-"/>
    <numFmt numFmtId="166" formatCode="&quot;For &quot;00&quot; Weeks&quot;"/>
  </numFmts>
  <fonts count="11" x14ac:knownFonts="1">
    <font>
      <sz val="11"/>
      <color rgb="FF000000"/>
      <name val="Aptos Narrow"/>
      <family val="2"/>
    </font>
    <font>
      <sz val="8"/>
      <name val="Aptos Narrow"/>
      <family val="2"/>
    </font>
    <font>
      <sz val="11"/>
      <color theme="0"/>
      <name val="Aptos Narrow"/>
      <family val="2"/>
    </font>
    <font>
      <b/>
      <sz val="11"/>
      <color rgb="FF000000"/>
      <name val="Aptos Narrow"/>
      <family val="2"/>
    </font>
    <font>
      <b/>
      <sz val="12"/>
      <color theme="0"/>
      <name val="Aptos Narrow"/>
      <family val="2"/>
    </font>
    <font>
      <b/>
      <sz val="11"/>
      <color theme="0"/>
      <name val="Aptos Narrow"/>
      <family val="2"/>
    </font>
    <font>
      <b/>
      <sz val="12"/>
      <color rgb="FFFFFFFF"/>
      <name val="Aptos Narrow"/>
      <family val="2"/>
    </font>
    <font>
      <b/>
      <sz val="11"/>
      <color rgb="FFFF0000"/>
      <name val="Aptos Narrow"/>
      <family val="2"/>
    </font>
    <font>
      <sz val="11"/>
      <color rgb="FFFFFFFF"/>
      <name val="Aptos Narrow"/>
      <family val="2"/>
    </font>
    <font>
      <b/>
      <sz val="11"/>
      <color rgb="FFFFFFFF"/>
      <name val="Aptos Narrow"/>
      <family val="2"/>
    </font>
    <font>
      <sz val="8"/>
      <color rgb="FF000000"/>
      <name val="Aptos Narrow"/>
      <family val="2"/>
    </font>
  </fonts>
  <fills count="4">
    <fill>
      <patternFill patternType="none"/>
    </fill>
    <fill>
      <patternFill patternType="gray125"/>
    </fill>
    <fill>
      <patternFill patternType="solid">
        <fgColor rgb="FF16365D"/>
        <bgColor indexed="64"/>
      </patternFill>
    </fill>
    <fill>
      <patternFill patternType="solid">
        <fgColor theme="3" tint="0.89999084444715716"/>
        <bgColor indexed="64"/>
      </patternFill>
    </fill>
  </fills>
  <borders count="9">
    <border>
      <left/>
      <right/>
      <top/>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xf numFmtId="164" fontId="0" fillId="0" borderId="0" xfId="0" applyNumberFormat="1"/>
    <xf numFmtId="0" fontId="0" fillId="0" borderId="1" xfId="0" applyBorder="1"/>
    <xf numFmtId="0" fontId="0" fillId="0" borderId="0" xfId="0" applyAlignment="1">
      <alignment horizontal="center"/>
    </xf>
    <xf numFmtId="0" fontId="0" fillId="0" borderId="0" xfId="0" applyAlignment="1">
      <alignment wrapText="1"/>
    </xf>
    <xf numFmtId="0" fontId="2" fillId="2" borderId="2" xfId="0" applyFont="1" applyFill="1" applyBorder="1" applyAlignment="1">
      <alignment wrapText="1"/>
    </xf>
    <xf numFmtId="0" fontId="0" fillId="0" borderId="2" xfId="0" applyBorder="1" applyAlignment="1">
      <alignment horizontal="center" vertical="center"/>
    </xf>
    <xf numFmtId="0" fontId="4" fillId="2" borderId="2" xfId="0" applyFont="1" applyFill="1" applyBorder="1" applyAlignment="1">
      <alignment wrapText="1"/>
    </xf>
    <xf numFmtId="0" fontId="0" fillId="0" borderId="0" xfId="0" applyAlignment="1">
      <alignment vertical="center"/>
    </xf>
    <xf numFmtId="0" fontId="2" fillId="2" borderId="2" xfId="0" applyFont="1" applyFill="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vertical="center"/>
    </xf>
    <xf numFmtId="0" fontId="0" fillId="0" borderId="2" xfId="0" applyBorder="1" applyAlignment="1">
      <alignment vertical="center" wrapText="1"/>
    </xf>
    <xf numFmtId="0" fontId="0" fillId="0" borderId="2" xfId="0" applyBorder="1" applyAlignment="1">
      <alignment vertical="center"/>
    </xf>
    <xf numFmtId="0" fontId="0" fillId="0" borderId="4" xfId="0" applyBorder="1" applyAlignment="1">
      <alignment vertical="center"/>
    </xf>
    <xf numFmtId="0" fontId="0" fillId="0" borderId="5" xfId="0" applyBorder="1" applyAlignment="1">
      <alignment horizontal="center" vertical="center"/>
    </xf>
    <xf numFmtId="0" fontId="2" fillId="2" borderId="2" xfId="0" applyFont="1" applyFill="1" applyBorder="1" applyAlignment="1">
      <alignment vertical="center"/>
    </xf>
    <xf numFmtId="165" fontId="0" fillId="0" borderId="2" xfId="0" applyNumberFormat="1" applyBorder="1" applyAlignment="1">
      <alignment vertical="center"/>
    </xf>
    <xf numFmtId="165" fontId="0" fillId="0" borderId="7" xfId="0" applyNumberFormat="1" applyBorder="1" applyAlignment="1">
      <alignment vertical="center"/>
    </xf>
    <xf numFmtId="165" fontId="3" fillId="3" borderId="8" xfId="0" applyNumberFormat="1" applyFont="1" applyFill="1" applyBorder="1" applyAlignment="1">
      <alignment horizontal="center" vertical="center"/>
    </xf>
    <xf numFmtId="165" fontId="0" fillId="3" borderId="6" xfId="0" applyNumberFormat="1" applyFill="1" applyBorder="1" applyAlignment="1">
      <alignment vertical="center"/>
    </xf>
    <xf numFmtId="165" fontId="0" fillId="3" borderId="8" xfId="0" applyNumberFormat="1" applyFill="1" applyBorder="1" applyAlignment="1">
      <alignment vertical="center"/>
    </xf>
    <xf numFmtId="0" fontId="7" fillId="0" borderId="0" xfId="0" applyFont="1" applyAlignment="1">
      <alignment horizontal="center"/>
    </xf>
    <xf numFmtId="166" fontId="2" fillId="2" borderId="2" xfId="0" applyNumberFormat="1" applyFont="1" applyFill="1" applyBorder="1" applyAlignment="1">
      <alignment horizontal="center" vertical="center" wrapText="1"/>
    </xf>
    <xf numFmtId="0" fontId="10" fillId="0" borderId="0" xfId="0" applyFont="1" applyAlignment="1">
      <alignment wrapText="1"/>
    </xf>
    <xf numFmtId="0" fontId="0" fillId="0" borderId="2" xfId="0" applyBorder="1" applyAlignment="1" applyProtection="1">
      <alignment horizontal="center" vertical="center"/>
      <protection locked="0"/>
    </xf>
    <xf numFmtId="0" fontId="0" fillId="0" borderId="0" xfId="0" applyAlignment="1">
      <alignment horizontal="center" wrapText="1"/>
    </xf>
    <xf numFmtId="0" fontId="0" fillId="0" borderId="0" xfId="0" applyAlignment="1">
      <alignment horizontal="center" vertical="top" wrapText="1"/>
    </xf>
    <xf numFmtId="0" fontId="6" fillId="2" borderId="3" xfId="0" applyFont="1" applyFill="1" applyBorder="1" applyAlignment="1">
      <alignment horizontal="left" vertical="center" wrapText="1"/>
    </xf>
    <xf numFmtId="0" fontId="2" fillId="2" borderId="3" xfId="0" applyFont="1" applyFill="1" applyBorder="1" applyAlignment="1">
      <alignment horizontal="left" vertical="center"/>
    </xf>
  </cellXfs>
  <cellStyles count="1">
    <cellStyle name="Normal" xfId="0" builtinId="0" customBuiltin="1"/>
  </cellStyles>
  <dxfs count="0"/>
  <tableStyles count="0" defaultTableStyle="TableStyleMedium2" defaultPivotStyle="PivotStyleLight16"/>
  <colors>
    <mruColors>
      <color rgb="FF1636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35A95-7A3E-4160-A21C-84A01F0DF9D9}">
  <dimension ref="A1:H27"/>
  <sheetViews>
    <sheetView workbookViewId="0">
      <selection activeCell="A10" sqref="A10"/>
    </sheetView>
  </sheetViews>
  <sheetFormatPr defaultRowHeight="15" x14ac:dyDescent="0.25"/>
  <cols>
    <col min="1" max="1" width="39.85546875" customWidth="1"/>
    <col min="2" max="2" width="11.42578125" customWidth="1"/>
    <col min="3" max="3" width="8.7109375" customWidth="1"/>
  </cols>
  <sheetData>
    <row r="1" spans="1:8" x14ac:dyDescent="0.25">
      <c r="C1" s="26" t="s">
        <v>0</v>
      </c>
      <c r="D1" s="26"/>
      <c r="E1" s="26"/>
      <c r="F1" s="26"/>
      <c r="G1" s="26"/>
      <c r="H1" s="26"/>
    </row>
    <row r="3" spans="1:8" x14ac:dyDescent="0.25">
      <c r="A3" t="s">
        <v>1</v>
      </c>
    </row>
    <row r="5" spans="1:8" x14ac:dyDescent="0.25">
      <c r="A5" t="s">
        <v>2</v>
      </c>
    </row>
    <row r="6" spans="1:8" x14ac:dyDescent="0.25">
      <c r="B6" t="s">
        <v>3</v>
      </c>
      <c r="C6" t="s">
        <v>4</v>
      </c>
      <c r="D6" t="s">
        <v>5</v>
      </c>
    </row>
    <row r="7" spans="1:8" x14ac:dyDescent="0.25">
      <c r="A7" t="s">
        <v>6</v>
      </c>
      <c r="B7" s="1">
        <v>2.95</v>
      </c>
    </row>
    <row r="8" spans="1:8" x14ac:dyDescent="0.25">
      <c r="A8" t="s">
        <v>7</v>
      </c>
      <c r="B8" s="1">
        <v>70.349999999999994</v>
      </c>
    </row>
    <row r="9" spans="1:8" x14ac:dyDescent="0.25">
      <c r="A9" t="s">
        <v>8</v>
      </c>
      <c r="B9" s="1">
        <v>70.349999999999994</v>
      </c>
    </row>
    <row r="12" spans="1:8" x14ac:dyDescent="0.25">
      <c r="A12" t="s">
        <v>9</v>
      </c>
    </row>
    <row r="19" spans="1:4" x14ac:dyDescent="0.25">
      <c r="A19" t="s">
        <v>10</v>
      </c>
    </row>
    <row r="20" spans="1:4" x14ac:dyDescent="0.25">
      <c r="A20" t="s">
        <v>11</v>
      </c>
      <c r="B20" s="1">
        <v>2.95</v>
      </c>
    </row>
    <row r="21" spans="1:4" x14ac:dyDescent="0.25">
      <c r="A21" t="s">
        <v>12</v>
      </c>
      <c r="B21" s="1">
        <v>45</v>
      </c>
    </row>
    <row r="22" spans="1:4" x14ac:dyDescent="0.25">
      <c r="A22" t="s">
        <v>7</v>
      </c>
      <c r="B22" s="1">
        <v>70.349999999999994</v>
      </c>
    </row>
    <row r="23" spans="1:4" x14ac:dyDescent="0.25">
      <c r="A23" t="s">
        <v>8</v>
      </c>
      <c r="B23" s="1">
        <v>70.349999999999994</v>
      </c>
    </row>
    <row r="25" spans="1:4" x14ac:dyDescent="0.25">
      <c r="A25" t="s">
        <v>13</v>
      </c>
    </row>
    <row r="26" spans="1:4" ht="15.75" thickBot="1" x14ac:dyDescent="0.3">
      <c r="A26" t="s">
        <v>14</v>
      </c>
    </row>
    <row r="27" spans="1:4" ht="15.75" thickBot="1" x14ac:dyDescent="0.3">
      <c r="A27" t="s">
        <v>15</v>
      </c>
      <c r="D27" s="2"/>
    </row>
  </sheetData>
  <mergeCells count="1">
    <mergeCell ref="C1:H1"/>
  </mergeCells>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765D3-DDCB-401E-A5C8-B84AEEC92446}">
  <sheetPr filterMode="1"/>
  <dimension ref="A2:F124"/>
  <sheetViews>
    <sheetView workbookViewId="0">
      <selection activeCell="C109" sqref="C108:C109"/>
    </sheetView>
  </sheetViews>
  <sheetFormatPr defaultRowHeight="15" x14ac:dyDescent="0.25"/>
  <cols>
    <col min="1" max="1" width="20.140625" bestFit="1" customWidth="1"/>
    <col min="2" max="2" width="30.28515625" bestFit="1" customWidth="1"/>
    <col min="3" max="3" width="44.140625" bestFit="1" customWidth="1"/>
    <col min="4" max="5" width="35.85546875" customWidth="1"/>
    <col min="6" max="6" width="5.85546875" bestFit="1" customWidth="1"/>
    <col min="7" max="7" width="28.5703125" bestFit="1" customWidth="1"/>
    <col min="8" max="8" width="17.140625" bestFit="1" customWidth="1"/>
    <col min="9" max="9" width="30.28515625" bestFit="1" customWidth="1"/>
    <col min="10" max="10" width="5.85546875" bestFit="1" customWidth="1"/>
  </cols>
  <sheetData>
    <row r="2" spans="1:6" x14ac:dyDescent="0.25">
      <c r="F2" t="s">
        <v>16</v>
      </c>
    </row>
    <row r="3" spans="1:6" ht="45" hidden="1" x14ac:dyDescent="0.25">
      <c r="A3" t="s">
        <v>17</v>
      </c>
      <c r="B3" t="s">
        <v>18</v>
      </c>
      <c r="C3" s="10" t="s">
        <v>40</v>
      </c>
      <c r="D3" t="s">
        <v>19</v>
      </c>
      <c r="E3" t="str">
        <f t="shared" ref="E3:E34" si="0">A3&amp;B3&amp;C3&amp;D3</f>
        <v>Sherfield Term Time - 35Caterpillars 3 months to 19 monthsBreakfast 7:30am-8:00am Daily Charge
Select how many times in the week you need breakfast hoursYes</v>
      </c>
      <c r="F3">
        <v>2.95</v>
      </c>
    </row>
    <row r="4" spans="1:6" ht="45" hidden="1" x14ac:dyDescent="0.25">
      <c r="A4" t="s">
        <v>17</v>
      </c>
      <c r="B4" t="s">
        <v>20</v>
      </c>
      <c r="C4" s="10" t="s">
        <v>40</v>
      </c>
      <c r="D4" t="s">
        <v>19</v>
      </c>
      <c r="E4" t="str">
        <f t="shared" si="0"/>
        <v>Sherfield Term Time - 35Ladybirds 19 months to 30 monthsBreakfast 7:30am-8:00am Daily Charge
Select how many times in the week you need breakfast hoursYes</v>
      </c>
      <c r="F4">
        <v>3.95</v>
      </c>
    </row>
    <row r="5" spans="1:6" ht="45" hidden="1" x14ac:dyDescent="0.25">
      <c r="A5" t="s">
        <v>17</v>
      </c>
      <c r="B5" t="s">
        <v>21</v>
      </c>
      <c r="C5" s="10" t="s">
        <v>40</v>
      </c>
      <c r="D5" t="s">
        <v>19</v>
      </c>
      <c r="E5" t="str">
        <f t="shared" si="0"/>
        <v>Sherfield Term Time - 35Butterflies 2-3 yearsBreakfast 7:30am-8:00am Daily Charge
Select how many times in the week you need breakfast hoursYes</v>
      </c>
      <c r="F5">
        <v>3.95</v>
      </c>
    </row>
    <row r="6" spans="1:6" ht="45" hidden="1" x14ac:dyDescent="0.25">
      <c r="A6" t="s">
        <v>17</v>
      </c>
      <c r="B6" t="s">
        <v>22</v>
      </c>
      <c r="C6" s="10" t="s">
        <v>40</v>
      </c>
      <c r="D6" t="s">
        <v>19</v>
      </c>
      <c r="E6" t="str">
        <f t="shared" si="0"/>
        <v>Sherfield Term Time - 35Pre Reception (Term Time) 3-4 yearsBreakfast 7:30am-8:00am Daily Charge
Select how many times in the week you need breakfast hoursYes</v>
      </c>
      <c r="F6">
        <v>3.95</v>
      </c>
    </row>
    <row r="7" spans="1:6" ht="45" hidden="1" x14ac:dyDescent="0.25">
      <c r="A7" t="s">
        <v>17</v>
      </c>
      <c r="B7" t="s">
        <v>18</v>
      </c>
      <c r="C7" s="10" t="s">
        <v>40</v>
      </c>
      <c r="D7" t="s">
        <v>23</v>
      </c>
      <c r="E7" t="str">
        <f t="shared" si="0"/>
        <v>Sherfield Term Time - 35Caterpillars 3 months to 19 monthsBreakfast 7:30am-8:00am Daily Charge
Select how many times in the week you need breakfast hoursNo</v>
      </c>
      <c r="F7">
        <v>2.95</v>
      </c>
    </row>
    <row r="8" spans="1:6" ht="45" hidden="1" x14ac:dyDescent="0.25">
      <c r="A8" t="s">
        <v>17</v>
      </c>
      <c r="B8" t="s">
        <v>20</v>
      </c>
      <c r="C8" s="10" t="s">
        <v>40</v>
      </c>
      <c r="D8" t="s">
        <v>23</v>
      </c>
      <c r="E8" t="str">
        <f t="shared" si="0"/>
        <v>Sherfield Term Time - 35Ladybirds 19 months to 30 monthsBreakfast 7:30am-8:00am Daily Charge
Select how many times in the week you need breakfast hoursNo</v>
      </c>
      <c r="F8">
        <v>3.95</v>
      </c>
    </row>
    <row r="9" spans="1:6" ht="45" hidden="1" x14ac:dyDescent="0.25">
      <c r="A9" t="s">
        <v>17</v>
      </c>
      <c r="B9" t="s">
        <v>21</v>
      </c>
      <c r="C9" s="10" t="s">
        <v>40</v>
      </c>
      <c r="D9" t="s">
        <v>23</v>
      </c>
      <c r="E9" t="str">
        <f t="shared" si="0"/>
        <v>Sherfield Term Time - 35Butterflies 2-3 yearsBreakfast 7:30am-8:00am Daily Charge
Select how many times in the week you need breakfast hoursNo</v>
      </c>
      <c r="F9">
        <v>3.95</v>
      </c>
    </row>
    <row r="10" spans="1:6" ht="45" hidden="1" x14ac:dyDescent="0.25">
      <c r="A10" t="s">
        <v>17</v>
      </c>
      <c r="B10" t="s">
        <v>22</v>
      </c>
      <c r="C10" s="10" t="s">
        <v>40</v>
      </c>
      <c r="D10" t="s">
        <v>23</v>
      </c>
      <c r="E10" t="str">
        <f t="shared" si="0"/>
        <v>Sherfield Term Time - 35Pre Reception (Term Time) 3-4 yearsBreakfast 7:30am-8:00am Daily Charge
Select how many times in the week you need breakfast hoursNo</v>
      </c>
      <c r="F10">
        <v>3.95</v>
      </c>
    </row>
    <row r="11" spans="1:6" ht="45" hidden="1" x14ac:dyDescent="0.25">
      <c r="A11" t="s">
        <v>24</v>
      </c>
      <c r="B11" t="s">
        <v>18</v>
      </c>
      <c r="C11" s="10" t="s">
        <v>40</v>
      </c>
      <c r="D11" t="s">
        <v>19</v>
      </c>
      <c r="E11" t="str">
        <f t="shared" si="0"/>
        <v>Hampshire Term Time - 38Caterpillars 3 months to 19 monthsBreakfast 7:30am-8:00am Daily Charge
Select how many times in the week you need breakfast hoursYes</v>
      </c>
      <c r="F11">
        <v>2.95</v>
      </c>
    </row>
    <row r="12" spans="1:6" ht="45" hidden="1" x14ac:dyDescent="0.25">
      <c r="A12" t="s">
        <v>24</v>
      </c>
      <c r="B12" t="s">
        <v>20</v>
      </c>
      <c r="C12" s="10" t="s">
        <v>40</v>
      </c>
      <c r="D12" t="s">
        <v>19</v>
      </c>
      <c r="E12" t="str">
        <f t="shared" si="0"/>
        <v>Hampshire Term Time - 38Ladybirds 19 months to 30 monthsBreakfast 7:30am-8:00am Daily Charge
Select how many times in the week you need breakfast hoursYes</v>
      </c>
      <c r="F12">
        <v>3.95</v>
      </c>
    </row>
    <row r="13" spans="1:6" ht="45" hidden="1" x14ac:dyDescent="0.25">
      <c r="A13" t="s">
        <v>24</v>
      </c>
      <c r="B13" t="s">
        <v>21</v>
      </c>
      <c r="C13" s="10" t="s">
        <v>40</v>
      </c>
      <c r="D13" t="s">
        <v>19</v>
      </c>
      <c r="E13" t="str">
        <f t="shared" si="0"/>
        <v>Hampshire Term Time - 38Butterflies 2-3 yearsBreakfast 7:30am-8:00am Daily Charge
Select how many times in the week you need breakfast hoursYes</v>
      </c>
      <c r="F13">
        <v>3.95</v>
      </c>
    </row>
    <row r="14" spans="1:6" ht="45" hidden="1" x14ac:dyDescent="0.25">
      <c r="A14" t="s">
        <v>24</v>
      </c>
      <c r="B14" t="s">
        <v>22</v>
      </c>
      <c r="C14" s="10" t="s">
        <v>40</v>
      </c>
      <c r="D14" t="s">
        <v>19</v>
      </c>
      <c r="E14" t="str">
        <f t="shared" si="0"/>
        <v>Hampshire Term Time - 38Pre Reception (Term Time) 3-4 yearsBreakfast 7:30am-8:00am Daily Charge
Select how many times in the week you need breakfast hoursYes</v>
      </c>
      <c r="F14">
        <v>3.95</v>
      </c>
    </row>
    <row r="15" spans="1:6" ht="45" hidden="1" x14ac:dyDescent="0.25">
      <c r="A15" t="s">
        <v>24</v>
      </c>
      <c r="B15" t="s">
        <v>18</v>
      </c>
      <c r="C15" s="10" t="s">
        <v>40</v>
      </c>
      <c r="D15" t="s">
        <v>23</v>
      </c>
      <c r="E15" t="str">
        <f t="shared" si="0"/>
        <v>Hampshire Term Time - 38Caterpillars 3 months to 19 monthsBreakfast 7:30am-8:00am Daily Charge
Select how many times in the week you need breakfast hoursNo</v>
      </c>
      <c r="F15">
        <v>2.95</v>
      </c>
    </row>
    <row r="16" spans="1:6" ht="45" hidden="1" x14ac:dyDescent="0.25">
      <c r="A16" t="s">
        <v>24</v>
      </c>
      <c r="B16" t="s">
        <v>20</v>
      </c>
      <c r="C16" s="10" t="s">
        <v>40</v>
      </c>
      <c r="D16" t="s">
        <v>23</v>
      </c>
      <c r="E16" t="str">
        <f t="shared" si="0"/>
        <v>Hampshire Term Time - 38Ladybirds 19 months to 30 monthsBreakfast 7:30am-8:00am Daily Charge
Select how many times in the week you need breakfast hoursNo</v>
      </c>
      <c r="F16">
        <v>3.95</v>
      </c>
    </row>
    <row r="17" spans="1:6" ht="45" hidden="1" x14ac:dyDescent="0.25">
      <c r="A17" t="s">
        <v>24</v>
      </c>
      <c r="B17" t="s">
        <v>21</v>
      </c>
      <c r="C17" s="10" t="s">
        <v>40</v>
      </c>
      <c r="D17" t="s">
        <v>23</v>
      </c>
      <c r="E17" t="str">
        <f t="shared" si="0"/>
        <v>Hampshire Term Time - 38Butterflies 2-3 yearsBreakfast 7:30am-8:00am Daily Charge
Select how many times in the week you need breakfast hoursNo</v>
      </c>
      <c r="F17">
        <v>3.95</v>
      </c>
    </row>
    <row r="18" spans="1:6" ht="45" hidden="1" x14ac:dyDescent="0.25">
      <c r="A18" t="s">
        <v>24</v>
      </c>
      <c r="B18" t="s">
        <v>22</v>
      </c>
      <c r="C18" s="10" t="s">
        <v>40</v>
      </c>
      <c r="D18" t="s">
        <v>23</v>
      </c>
      <c r="E18" t="str">
        <f t="shared" si="0"/>
        <v>Hampshire Term Time - 38Pre Reception (Term Time) 3-4 yearsBreakfast 7:30am-8:00am Daily Charge
Select how many times in the week you need breakfast hoursNo</v>
      </c>
      <c r="F18">
        <v>3.95</v>
      </c>
    </row>
    <row r="19" spans="1:6" ht="45" hidden="1" x14ac:dyDescent="0.25">
      <c r="A19" t="s">
        <v>25</v>
      </c>
      <c r="B19" t="s">
        <v>18</v>
      </c>
      <c r="C19" s="10" t="s">
        <v>40</v>
      </c>
      <c r="D19" t="s">
        <v>19</v>
      </c>
      <c r="E19" t="str">
        <f t="shared" si="0"/>
        <v>48 Weeks ( Stretch Funded) - 48Caterpillars 3 months to 19 monthsBreakfast 7:30am-8:00am Daily Charge
Select how many times in the week you need breakfast hoursYes</v>
      </c>
      <c r="F19">
        <v>2.95</v>
      </c>
    </row>
    <row r="20" spans="1:6" ht="45" hidden="1" x14ac:dyDescent="0.25">
      <c r="A20" t="s">
        <v>25</v>
      </c>
      <c r="B20" t="s">
        <v>20</v>
      </c>
      <c r="C20" s="10" t="s">
        <v>40</v>
      </c>
      <c r="D20" t="s">
        <v>19</v>
      </c>
      <c r="E20" t="str">
        <f t="shared" si="0"/>
        <v>48 Weeks ( Stretch Funded) - 48Ladybirds 19 months to 30 monthsBreakfast 7:30am-8:00am Daily Charge
Select how many times in the week you need breakfast hoursYes</v>
      </c>
      <c r="F20">
        <v>3.95</v>
      </c>
    </row>
    <row r="21" spans="1:6" ht="45" hidden="1" x14ac:dyDescent="0.25">
      <c r="A21" t="s">
        <v>25</v>
      </c>
      <c r="B21" t="s">
        <v>21</v>
      </c>
      <c r="C21" s="10" t="s">
        <v>40</v>
      </c>
      <c r="D21" t="s">
        <v>19</v>
      </c>
      <c r="E21" t="str">
        <f t="shared" si="0"/>
        <v>48 Weeks ( Stretch Funded) - 48Butterflies 2-3 yearsBreakfast 7:30am-8:00am Daily Charge
Select how many times in the week you need breakfast hoursYes</v>
      </c>
      <c r="F21">
        <v>3.95</v>
      </c>
    </row>
    <row r="22" spans="1:6" ht="45" hidden="1" x14ac:dyDescent="0.25">
      <c r="A22" t="s">
        <v>25</v>
      </c>
      <c r="B22" t="s">
        <v>22</v>
      </c>
      <c r="C22" s="10" t="s">
        <v>40</v>
      </c>
      <c r="D22" t="s">
        <v>19</v>
      </c>
      <c r="E22" t="str">
        <f t="shared" si="0"/>
        <v>48 Weeks ( Stretch Funded) - 48Pre Reception (Term Time) 3-4 yearsBreakfast 7:30am-8:00am Daily Charge
Select how many times in the week you need breakfast hoursYes</v>
      </c>
      <c r="F22">
        <v>3.95</v>
      </c>
    </row>
    <row r="23" spans="1:6" ht="45" hidden="1" x14ac:dyDescent="0.25">
      <c r="A23" t="s">
        <v>25</v>
      </c>
      <c r="B23" t="s">
        <v>18</v>
      </c>
      <c r="C23" s="10" t="s">
        <v>40</v>
      </c>
      <c r="D23" t="s">
        <v>23</v>
      </c>
      <c r="E23" t="str">
        <f t="shared" si="0"/>
        <v>48 Weeks ( Stretch Funded) - 48Caterpillars 3 months to 19 monthsBreakfast 7:30am-8:00am Daily Charge
Select how many times in the week you need breakfast hoursNo</v>
      </c>
      <c r="F23">
        <v>2.95</v>
      </c>
    </row>
    <row r="24" spans="1:6" ht="45" hidden="1" x14ac:dyDescent="0.25">
      <c r="A24" t="s">
        <v>25</v>
      </c>
      <c r="B24" t="s">
        <v>20</v>
      </c>
      <c r="C24" s="10" t="s">
        <v>40</v>
      </c>
      <c r="D24" t="s">
        <v>23</v>
      </c>
      <c r="E24" t="str">
        <f t="shared" si="0"/>
        <v>48 Weeks ( Stretch Funded) - 48Ladybirds 19 months to 30 monthsBreakfast 7:30am-8:00am Daily Charge
Select how many times in the week you need breakfast hoursNo</v>
      </c>
      <c r="F24">
        <v>3.95</v>
      </c>
    </row>
    <row r="25" spans="1:6" ht="45" hidden="1" x14ac:dyDescent="0.25">
      <c r="A25" t="s">
        <v>25</v>
      </c>
      <c r="B25" t="s">
        <v>21</v>
      </c>
      <c r="C25" s="10" t="s">
        <v>40</v>
      </c>
      <c r="D25" t="s">
        <v>23</v>
      </c>
      <c r="E25" t="str">
        <f t="shared" si="0"/>
        <v>48 Weeks ( Stretch Funded) - 48Butterflies 2-3 yearsBreakfast 7:30am-8:00am Daily Charge
Select how many times in the week you need breakfast hoursNo</v>
      </c>
      <c r="F25">
        <v>3.95</v>
      </c>
    </row>
    <row r="26" spans="1:6" ht="45" hidden="1" x14ac:dyDescent="0.25">
      <c r="A26" t="s">
        <v>25</v>
      </c>
      <c r="B26" t="s">
        <v>22</v>
      </c>
      <c r="C26" s="10" t="s">
        <v>40</v>
      </c>
      <c r="D26" t="s">
        <v>23</v>
      </c>
      <c r="E26" t="str">
        <f t="shared" si="0"/>
        <v>48 Weeks ( Stretch Funded) - 48Pre Reception (Term Time) 3-4 yearsBreakfast 7:30am-8:00am Daily Charge
Select how many times in the week you need breakfast hoursNo</v>
      </c>
      <c r="F26">
        <v>3.95</v>
      </c>
    </row>
    <row r="27" spans="1:6" ht="45" hidden="1" x14ac:dyDescent="0.25">
      <c r="A27" t="s">
        <v>17</v>
      </c>
      <c r="B27" t="s">
        <v>18</v>
      </c>
      <c r="C27" s="12" t="s">
        <v>39</v>
      </c>
      <c r="D27" t="s">
        <v>19</v>
      </c>
      <c r="E27" t="str">
        <f t="shared" si="0"/>
        <v>Sherfield Term Time - 35Caterpillars 3 months to 19 monthsFunded Session (Mornings) Optional Fees. 
Choose this if you wish to pay for lunch and consumables on your funded days.Yes</v>
      </c>
      <c r="F27">
        <v>2.9</v>
      </c>
    </row>
    <row r="28" spans="1:6" ht="45" hidden="1" x14ac:dyDescent="0.25">
      <c r="A28" t="s">
        <v>17</v>
      </c>
      <c r="B28" t="s">
        <v>20</v>
      </c>
      <c r="C28" s="12" t="s">
        <v>39</v>
      </c>
      <c r="D28" t="s">
        <v>19</v>
      </c>
      <c r="E28" t="str">
        <f t="shared" si="0"/>
        <v>Sherfield Term Time - 35Ladybirds 19 months to 30 monthsFunded Session (Mornings) Optional Fees. 
Choose this if you wish to pay for lunch and consumables on your funded days.Yes</v>
      </c>
      <c r="F28">
        <v>2.9</v>
      </c>
    </row>
    <row r="29" spans="1:6" ht="45" hidden="1" x14ac:dyDescent="0.25">
      <c r="A29" t="s">
        <v>17</v>
      </c>
      <c r="B29" t="s">
        <v>21</v>
      </c>
      <c r="C29" s="12" t="s">
        <v>39</v>
      </c>
      <c r="D29" t="s">
        <v>19</v>
      </c>
      <c r="E29" t="str">
        <f t="shared" si="0"/>
        <v>Sherfield Term Time - 35Butterflies 2-3 yearsFunded Session (Mornings) Optional Fees. 
Choose this if you wish to pay for lunch and consumables on your funded days.Yes</v>
      </c>
      <c r="F29">
        <v>2.65</v>
      </c>
    </row>
    <row r="30" spans="1:6" ht="45" hidden="1" x14ac:dyDescent="0.25">
      <c r="A30" t="s">
        <v>17</v>
      </c>
      <c r="B30" t="s">
        <v>22</v>
      </c>
      <c r="C30" s="12" t="s">
        <v>39</v>
      </c>
      <c r="D30" t="s">
        <v>19</v>
      </c>
      <c r="E30" t="str">
        <f t="shared" si="0"/>
        <v>Sherfield Term Time - 35Pre Reception (Term Time) 3-4 yearsFunded Session (Mornings) Optional Fees. 
Choose this if you wish to pay for lunch and consumables on your funded days.Yes</v>
      </c>
      <c r="F30">
        <v>2.65</v>
      </c>
    </row>
    <row r="31" spans="1:6" ht="45" hidden="1" x14ac:dyDescent="0.25">
      <c r="A31" t="s">
        <v>17</v>
      </c>
      <c r="B31" t="s">
        <v>18</v>
      </c>
      <c r="C31" s="12" t="s">
        <v>39</v>
      </c>
      <c r="D31" t="s">
        <v>23</v>
      </c>
      <c r="E31" t="str">
        <f t="shared" si="0"/>
        <v>Sherfield Term Time - 35Caterpillars 3 months to 19 monthsFunded Session (Mornings) Optional Fees. 
Choose this if you wish to pay for lunch and consumables on your funded days.No</v>
      </c>
      <c r="F31">
        <v>2.9</v>
      </c>
    </row>
    <row r="32" spans="1:6" ht="45" hidden="1" x14ac:dyDescent="0.25">
      <c r="A32" t="s">
        <v>17</v>
      </c>
      <c r="B32" t="s">
        <v>20</v>
      </c>
      <c r="C32" s="12" t="s">
        <v>39</v>
      </c>
      <c r="D32" t="s">
        <v>23</v>
      </c>
      <c r="E32" t="str">
        <f t="shared" si="0"/>
        <v>Sherfield Term Time - 35Ladybirds 19 months to 30 monthsFunded Session (Mornings) Optional Fees. 
Choose this if you wish to pay for lunch and consumables on your funded days.No</v>
      </c>
      <c r="F32">
        <v>2.9</v>
      </c>
    </row>
    <row r="33" spans="1:6" ht="45" hidden="1" x14ac:dyDescent="0.25">
      <c r="A33" t="s">
        <v>17</v>
      </c>
      <c r="B33" t="s">
        <v>21</v>
      </c>
      <c r="C33" s="12" t="s">
        <v>39</v>
      </c>
      <c r="D33" t="s">
        <v>23</v>
      </c>
      <c r="E33" t="str">
        <f t="shared" si="0"/>
        <v>Sherfield Term Time - 35Butterflies 2-3 yearsFunded Session (Mornings) Optional Fees. 
Choose this if you wish to pay for lunch and consumables on your funded days.No</v>
      </c>
      <c r="F33">
        <v>2.65</v>
      </c>
    </row>
    <row r="34" spans="1:6" ht="45" hidden="1" x14ac:dyDescent="0.25">
      <c r="A34" t="s">
        <v>17</v>
      </c>
      <c r="B34" t="s">
        <v>22</v>
      </c>
      <c r="C34" s="12" t="s">
        <v>39</v>
      </c>
      <c r="D34" t="s">
        <v>23</v>
      </c>
      <c r="E34" t="str">
        <f t="shared" si="0"/>
        <v>Sherfield Term Time - 35Pre Reception (Term Time) 3-4 yearsFunded Session (Mornings) Optional Fees. 
Choose this if you wish to pay for lunch and consumables on your funded days.No</v>
      </c>
      <c r="F34">
        <v>2.65</v>
      </c>
    </row>
    <row r="35" spans="1:6" ht="45" hidden="1" x14ac:dyDescent="0.25">
      <c r="A35" t="s">
        <v>24</v>
      </c>
      <c r="B35" t="s">
        <v>18</v>
      </c>
      <c r="C35" s="12" t="s">
        <v>39</v>
      </c>
      <c r="D35" t="s">
        <v>19</v>
      </c>
      <c r="E35" t="str">
        <f t="shared" ref="E35:E66" si="1">A35&amp;B35&amp;C35&amp;D35</f>
        <v>Hampshire Term Time - 38Caterpillars 3 months to 19 monthsFunded Session (Mornings) Optional Fees. 
Choose this if you wish to pay for lunch and consumables on your funded days.Yes</v>
      </c>
      <c r="F35">
        <v>2.9</v>
      </c>
    </row>
    <row r="36" spans="1:6" ht="45" hidden="1" x14ac:dyDescent="0.25">
      <c r="A36" t="s">
        <v>24</v>
      </c>
      <c r="B36" t="s">
        <v>20</v>
      </c>
      <c r="C36" s="12" t="s">
        <v>39</v>
      </c>
      <c r="D36" t="s">
        <v>19</v>
      </c>
      <c r="E36" t="str">
        <f t="shared" si="1"/>
        <v>Hampshire Term Time - 38Ladybirds 19 months to 30 monthsFunded Session (Mornings) Optional Fees. 
Choose this if you wish to pay for lunch and consumables on your funded days.Yes</v>
      </c>
      <c r="F36">
        <v>2.9</v>
      </c>
    </row>
    <row r="37" spans="1:6" ht="45" hidden="1" x14ac:dyDescent="0.25">
      <c r="A37" t="s">
        <v>24</v>
      </c>
      <c r="B37" t="s">
        <v>21</v>
      </c>
      <c r="C37" s="12" t="s">
        <v>39</v>
      </c>
      <c r="D37" t="s">
        <v>19</v>
      </c>
      <c r="E37" t="str">
        <f t="shared" si="1"/>
        <v>Hampshire Term Time - 38Butterflies 2-3 yearsFunded Session (Mornings) Optional Fees. 
Choose this if you wish to pay for lunch and consumables on your funded days.Yes</v>
      </c>
      <c r="F37">
        <v>2.65</v>
      </c>
    </row>
    <row r="38" spans="1:6" ht="45" hidden="1" x14ac:dyDescent="0.25">
      <c r="A38" t="s">
        <v>24</v>
      </c>
      <c r="B38" t="s">
        <v>22</v>
      </c>
      <c r="C38" s="12" t="s">
        <v>39</v>
      </c>
      <c r="D38" t="s">
        <v>19</v>
      </c>
      <c r="E38" t="str">
        <f t="shared" si="1"/>
        <v>Hampshire Term Time - 38Pre Reception (Term Time) 3-4 yearsFunded Session (Mornings) Optional Fees. 
Choose this if you wish to pay for lunch and consumables on your funded days.Yes</v>
      </c>
      <c r="F38">
        <v>2.65</v>
      </c>
    </row>
    <row r="39" spans="1:6" ht="45" hidden="1" x14ac:dyDescent="0.25">
      <c r="A39" t="s">
        <v>24</v>
      </c>
      <c r="B39" t="s">
        <v>18</v>
      </c>
      <c r="C39" s="12" t="s">
        <v>39</v>
      </c>
      <c r="D39" t="s">
        <v>23</v>
      </c>
      <c r="E39" t="str">
        <f t="shared" si="1"/>
        <v>Hampshire Term Time - 38Caterpillars 3 months to 19 monthsFunded Session (Mornings) Optional Fees. 
Choose this if you wish to pay for lunch and consumables on your funded days.No</v>
      </c>
      <c r="F39">
        <v>2.9</v>
      </c>
    </row>
    <row r="40" spans="1:6" ht="45" hidden="1" x14ac:dyDescent="0.25">
      <c r="A40" t="s">
        <v>24</v>
      </c>
      <c r="B40" t="s">
        <v>20</v>
      </c>
      <c r="C40" s="12" t="s">
        <v>39</v>
      </c>
      <c r="D40" t="s">
        <v>23</v>
      </c>
      <c r="E40" t="str">
        <f t="shared" si="1"/>
        <v>Hampshire Term Time - 38Ladybirds 19 months to 30 monthsFunded Session (Mornings) Optional Fees. 
Choose this if you wish to pay for lunch and consumables on your funded days.No</v>
      </c>
      <c r="F40">
        <v>2.9</v>
      </c>
    </row>
    <row r="41" spans="1:6" ht="45" hidden="1" x14ac:dyDescent="0.25">
      <c r="A41" t="s">
        <v>24</v>
      </c>
      <c r="B41" t="s">
        <v>21</v>
      </c>
      <c r="C41" s="12" t="s">
        <v>39</v>
      </c>
      <c r="D41" t="s">
        <v>23</v>
      </c>
      <c r="E41" t="str">
        <f t="shared" si="1"/>
        <v>Hampshire Term Time - 38Butterflies 2-3 yearsFunded Session (Mornings) Optional Fees. 
Choose this if you wish to pay for lunch and consumables on your funded days.No</v>
      </c>
      <c r="F41">
        <v>2.65</v>
      </c>
    </row>
    <row r="42" spans="1:6" ht="45" hidden="1" x14ac:dyDescent="0.25">
      <c r="A42" t="s">
        <v>24</v>
      </c>
      <c r="B42" t="s">
        <v>22</v>
      </c>
      <c r="C42" s="12" t="s">
        <v>39</v>
      </c>
      <c r="D42" t="s">
        <v>23</v>
      </c>
      <c r="E42" t="str">
        <f t="shared" si="1"/>
        <v>Hampshire Term Time - 38Pre Reception (Term Time) 3-4 yearsFunded Session (Mornings) Optional Fees. 
Choose this if you wish to pay for lunch and consumables on your funded days.No</v>
      </c>
      <c r="F42">
        <v>2.65</v>
      </c>
    </row>
    <row r="43" spans="1:6" ht="45" hidden="1" x14ac:dyDescent="0.25">
      <c r="A43" t="s">
        <v>25</v>
      </c>
      <c r="B43" t="s">
        <v>18</v>
      </c>
      <c r="C43" s="12" t="s">
        <v>39</v>
      </c>
      <c r="D43" t="s">
        <v>19</v>
      </c>
      <c r="E43" t="str">
        <f t="shared" si="1"/>
        <v>48 Weeks ( Stretch Funded) - 48Caterpillars 3 months to 19 monthsFunded Session (Mornings) Optional Fees. 
Choose this if you wish to pay for lunch and consumables on your funded days.Yes</v>
      </c>
      <c r="F43">
        <v>2.9</v>
      </c>
    </row>
    <row r="44" spans="1:6" ht="45" hidden="1" x14ac:dyDescent="0.25">
      <c r="A44" t="s">
        <v>25</v>
      </c>
      <c r="B44" t="s">
        <v>20</v>
      </c>
      <c r="C44" s="12" t="s">
        <v>39</v>
      </c>
      <c r="D44" t="s">
        <v>19</v>
      </c>
      <c r="E44" t="str">
        <f t="shared" si="1"/>
        <v>48 Weeks ( Stretch Funded) - 48Ladybirds 19 months to 30 monthsFunded Session (Mornings) Optional Fees. 
Choose this if you wish to pay for lunch and consumables on your funded days.Yes</v>
      </c>
      <c r="F44">
        <v>2.9</v>
      </c>
    </row>
    <row r="45" spans="1:6" ht="45" hidden="1" x14ac:dyDescent="0.25">
      <c r="A45" t="s">
        <v>25</v>
      </c>
      <c r="B45" t="s">
        <v>21</v>
      </c>
      <c r="C45" s="12" t="s">
        <v>39</v>
      </c>
      <c r="D45" t="s">
        <v>19</v>
      </c>
      <c r="E45" t="str">
        <f t="shared" si="1"/>
        <v>48 Weeks ( Stretch Funded) - 48Butterflies 2-3 yearsFunded Session (Mornings) Optional Fees. 
Choose this if you wish to pay for lunch and consumables on your funded days.Yes</v>
      </c>
      <c r="F45">
        <v>2.65</v>
      </c>
    </row>
    <row r="46" spans="1:6" ht="45" hidden="1" x14ac:dyDescent="0.25">
      <c r="A46" t="s">
        <v>25</v>
      </c>
      <c r="B46" t="s">
        <v>22</v>
      </c>
      <c r="C46" s="12" t="s">
        <v>39</v>
      </c>
      <c r="D46" t="s">
        <v>19</v>
      </c>
      <c r="E46" t="str">
        <f t="shared" si="1"/>
        <v>48 Weeks ( Stretch Funded) - 48Pre Reception (Term Time) 3-4 yearsFunded Session (Mornings) Optional Fees. 
Choose this if you wish to pay for lunch and consumables on your funded days.Yes</v>
      </c>
      <c r="F46">
        <v>2.65</v>
      </c>
    </row>
    <row r="47" spans="1:6" ht="45" hidden="1" x14ac:dyDescent="0.25">
      <c r="A47" t="s">
        <v>25</v>
      </c>
      <c r="B47" t="s">
        <v>18</v>
      </c>
      <c r="C47" s="12" t="s">
        <v>39</v>
      </c>
      <c r="D47" t="s">
        <v>23</v>
      </c>
      <c r="E47" t="str">
        <f t="shared" si="1"/>
        <v>48 Weeks ( Stretch Funded) - 48Caterpillars 3 months to 19 monthsFunded Session (Mornings) Optional Fees. 
Choose this if you wish to pay for lunch and consumables on your funded days.No</v>
      </c>
      <c r="F47">
        <v>2.9</v>
      </c>
    </row>
    <row r="48" spans="1:6" ht="45" hidden="1" x14ac:dyDescent="0.25">
      <c r="A48" t="s">
        <v>25</v>
      </c>
      <c r="B48" t="s">
        <v>20</v>
      </c>
      <c r="C48" s="12" t="s">
        <v>39</v>
      </c>
      <c r="D48" t="s">
        <v>23</v>
      </c>
      <c r="E48" t="str">
        <f t="shared" si="1"/>
        <v>48 Weeks ( Stretch Funded) - 48Ladybirds 19 months to 30 monthsFunded Session (Mornings) Optional Fees. 
Choose this if you wish to pay for lunch and consumables on your funded days.No</v>
      </c>
      <c r="F48">
        <v>2.9</v>
      </c>
    </row>
    <row r="49" spans="1:6" ht="45" hidden="1" x14ac:dyDescent="0.25">
      <c r="A49" t="s">
        <v>25</v>
      </c>
      <c r="B49" t="s">
        <v>21</v>
      </c>
      <c r="C49" s="12" t="s">
        <v>39</v>
      </c>
      <c r="D49" t="s">
        <v>23</v>
      </c>
      <c r="E49" t="str">
        <f t="shared" si="1"/>
        <v>48 Weeks ( Stretch Funded) - 48Butterflies 2-3 yearsFunded Session (Mornings) Optional Fees. 
Choose this if you wish to pay for lunch and consumables on your funded days.No</v>
      </c>
      <c r="F49">
        <v>2.65</v>
      </c>
    </row>
    <row r="50" spans="1:6" ht="45" hidden="1" x14ac:dyDescent="0.25">
      <c r="A50" t="s">
        <v>25</v>
      </c>
      <c r="B50" t="s">
        <v>22</v>
      </c>
      <c r="C50" s="12" t="s">
        <v>39</v>
      </c>
      <c r="D50" t="s">
        <v>23</v>
      </c>
      <c r="E50" t="str">
        <f t="shared" si="1"/>
        <v>48 Weeks ( Stretch Funded) - 48Pre Reception (Term Time) 3-4 yearsFunded Session (Mornings) Optional Fees. 
Choose this if you wish to pay for lunch and consumables on your funded days.No</v>
      </c>
      <c r="F50">
        <v>2.65</v>
      </c>
    </row>
    <row r="51" spans="1:6" hidden="1" x14ac:dyDescent="0.25">
      <c r="A51" t="s">
        <v>17</v>
      </c>
      <c r="B51" t="s">
        <v>18</v>
      </c>
      <c r="C51" s="11" t="s">
        <v>37</v>
      </c>
      <c r="D51" t="s">
        <v>19</v>
      </c>
      <c r="E51" t="str">
        <f t="shared" si="1"/>
        <v>Sherfield Term Time - 35Caterpillars 3 months to 19 monthsNon Funded Session (Morning) Yes</v>
      </c>
      <c r="F51">
        <v>70.349999999999994</v>
      </c>
    </row>
    <row r="52" spans="1:6" hidden="1" x14ac:dyDescent="0.25">
      <c r="A52" t="s">
        <v>17</v>
      </c>
      <c r="B52" t="s">
        <v>20</v>
      </c>
      <c r="C52" s="11" t="s">
        <v>37</v>
      </c>
      <c r="D52" t="s">
        <v>19</v>
      </c>
      <c r="E52" t="str">
        <f t="shared" si="1"/>
        <v>Sherfield Term Time - 35Ladybirds 19 months to 30 monthsNon Funded Session (Morning) Yes</v>
      </c>
      <c r="F52">
        <v>60.3</v>
      </c>
    </row>
    <row r="53" spans="1:6" hidden="1" x14ac:dyDescent="0.25">
      <c r="A53" t="s">
        <v>17</v>
      </c>
      <c r="B53" t="s">
        <v>21</v>
      </c>
      <c r="C53" s="11" t="s">
        <v>37</v>
      </c>
      <c r="D53" t="s">
        <v>19</v>
      </c>
      <c r="E53" t="str">
        <f t="shared" si="1"/>
        <v>Sherfield Term Time - 35Butterflies 2-3 yearsNon Funded Session (Morning) Yes</v>
      </c>
      <c r="F53">
        <v>48.45</v>
      </c>
    </row>
    <row r="54" spans="1:6" hidden="1" x14ac:dyDescent="0.25">
      <c r="A54" t="s">
        <v>17</v>
      </c>
      <c r="B54" t="s">
        <v>22</v>
      </c>
      <c r="C54" s="11" t="s">
        <v>37</v>
      </c>
      <c r="D54" t="s">
        <v>19</v>
      </c>
      <c r="E54" t="str">
        <f t="shared" si="1"/>
        <v>Sherfield Term Time - 35Pre Reception (Term Time) 3-4 yearsNon Funded Session (Morning) Yes</v>
      </c>
      <c r="F54">
        <v>48.45</v>
      </c>
    </row>
    <row r="55" spans="1:6" hidden="1" x14ac:dyDescent="0.25">
      <c r="A55" t="s">
        <v>17</v>
      </c>
      <c r="B55" t="s">
        <v>18</v>
      </c>
      <c r="C55" s="11" t="s">
        <v>37</v>
      </c>
      <c r="D55" t="s">
        <v>23</v>
      </c>
      <c r="E55" t="str">
        <f t="shared" si="1"/>
        <v>Sherfield Term Time - 35Caterpillars 3 months to 19 monthsNon Funded Session (Morning) No</v>
      </c>
      <c r="F55">
        <v>70.349999999999994</v>
      </c>
    </row>
    <row r="56" spans="1:6" hidden="1" x14ac:dyDescent="0.25">
      <c r="A56" t="s">
        <v>17</v>
      </c>
      <c r="B56" t="s">
        <v>20</v>
      </c>
      <c r="C56" s="11" t="s">
        <v>37</v>
      </c>
      <c r="D56" t="s">
        <v>23</v>
      </c>
      <c r="E56" t="str">
        <f t="shared" si="1"/>
        <v>Sherfield Term Time - 35Ladybirds 19 months to 30 monthsNon Funded Session (Morning) No</v>
      </c>
      <c r="F56">
        <v>60.3</v>
      </c>
    </row>
    <row r="57" spans="1:6" hidden="1" x14ac:dyDescent="0.25">
      <c r="A57" t="s">
        <v>17</v>
      </c>
      <c r="B57" t="s">
        <v>21</v>
      </c>
      <c r="C57" s="11" t="s">
        <v>37</v>
      </c>
      <c r="D57" t="s">
        <v>23</v>
      </c>
      <c r="E57" t="str">
        <f t="shared" si="1"/>
        <v>Sherfield Term Time - 35Butterflies 2-3 yearsNon Funded Session (Morning) No</v>
      </c>
      <c r="F57">
        <v>48.45</v>
      </c>
    </row>
    <row r="58" spans="1:6" hidden="1" x14ac:dyDescent="0.25">
      <c r="A58" t="s">
        <v>17</v>
      </c>
      <c r="B58" t="s">
        <v>22</v>
      </c>
      <c r="C58" s="11" t="s">
        <v>37</v>
      </c>
      <c r="D58" t="s">
        <v>23</v>
      </c>
      <c r="E58" t="str">
        <f t="shared" si="1"/>
        <v>Sherfield Term Time - 35Pre Reception (Term Time) 3-4 yearsNon Funded Session (Morning) No</v>
      </c>
      <c r="F58">
        <v>48.45</v>
      </c>
    </row>
    <row r="59" spans="1:6" hidden="1" x14ac:dyDescent="0.25">
      <c r="A59" t="s">
        <v>24</v>
      </c>
      <c r="B59" t="s">
        <v>18</v>
      </c>
      <c r="C59" s="11" t="s">
        <v>37</v>
      </c>
      <c r="D59" t="s">
        <v>19</v>
      </c>
      <c r="E59" t="str">
        <f t="shared" si="1"/>
        <v>Hampshire Term Time - 38Caterpillars 3 months to 19 monthsNon Funded Session (Morning) Yes</v>
      </c>
      <c r="F59">
        <v>70.349999999999994</v>
      </c>
    </row>
    <row r="60" spans="1:6" hidden="1" x14ac:dyDescent="0.25">
      <c r="A60" t="s">
        <v>24</v>
      </c>
      <c r="B60" t="s">
        <v>20</v>
      </c>
      <c r="C60" s="11" t="s">
        <v>37</v>
      </c>
      <c r="D60" t="s">
        <v>19</v>
      </c>
      <c r="E60" t="str">
        <f t="shared" si="1"/>
        <v>Hampshire Term Time - 38Ladybirds 19 months to 30 monthsNon Funded Session (Morning) Yes</v>
      </c>
      <c r="F60">
        <v>60.3</v>
      </c>
    </row>
    <row r="61" spans="1:6" hidden="1" x14ac:dyDescent="0.25">
      <c r="A61" t="s">
        <v>24</v>
      </c>
      <c r="B61" t="s">
        <v>21</v>
      </c>
      <c r="C61" s="11" t="s">
        <v>37</v>
      </c>
      <c r="D61" t="s">
        <v>19</v>
      </c>
      <c r="E61" t="str">
        <f t="shared" si="1"/>
        <v>Hampshire Term Time - 38Butterflies 2-3 yearsNon Funded Session (Morning) Yes</v>
      </c>
      <c r="F61">
        <v>48.45</v>
      </c>
    </row>
    <row r="62" spans="1:6" hidden="1" x14ac:dyDescent="0.25">
      <c r="A62" t="s">
        <v>24</v>
      </c>
      <c r="B62" t="s">
        <v>22</v>
      </c>
      <c r="C62" s="11" t="s">
        <v>37</v>
      </c>
      <c r="D62" t="s">
        <v>19</v>
      </c>
      <c r="E62" t="str">
        <f t="shared" si="1"/>
        <v>Hampshire Term Time - 38Pre Reception (Term Time) 3-4 yearsNon Funded Session (Morning) Yes</v>
      </c>
      <c r="F62">
        <v>48.45</v>
      </c>
    </row>
    <row r="63" spans="1:6" hidden="1" x14ac:dyDescent="0.25">
      <c r="A63" t="s">
        <v>24</v>
      </c>
      <c r="B63" t="s">
        <v>18</v>
      </c>
      <c r="C63" s="11" t="s">
        <v>37</v>
      </c>
      <c r="D63" t="s">
        <v>23</v>
      </c>
      <c r="E63" t="str">
        <f t="shared" si="1"/>
        <v>Hampshire Term Time - 38Caterpillars 3 months to 19 monthsNon Funded Session (Morning) No</v>
      </c>
      <c r="F63">
        <v>70.349999999999994</v>
      </c>
    </row>
    <row r="64" spans="1:6" hidden="1" x14ac:dyDescent="0.25">
      <c r="A64" t="s">
        <v>24</v>
      </c>
      <c r="B64" t="s">
        <v>20</v>
      </c>
      <c r="C64" s="11" t="s">
        <v>37</v>
      </c>
      <c r="D64" t="s">
        <v>23</v>
      </c>
      <c r="E64" t="str">
        <f t="shared" si="1"/>
        <v>Hampshire Term Time - 38Ladybirds 19 months to 30 monthsNon Funded Session (Morning) No</v>
      </c>
      <c r="F64">
        <v>60.3</v>
      </c>
    </row>
    <row r="65" spans="1:6" hidden="1" x14ac:dyDescent="0.25">
      <c r="A65" t="s">
        <v>24</v>
      </c>
      <c r="B65" t="s">
        <v>21</v>
      </c>
      <c r="C65" s="11" t="s">
        <v>37</v>
      </c>
      <c r="D65" t="s">
        <v>23</v>
      </c>
      <c r="E65" t="str">
        <f t="shared" si="1"/>
        <v>Hampshire Term Time - 38Butterflies 2-3 yearsNon Funded Session (Morning) No</v>
      </c>
      <c r="F65">
        <v>48.45</v>
      </c>
    </row>
    <row r="66" spans="1:6" hidden="1" x14ac:dyDescent="0.25">
      <c r="A66" t="s">
        <v>24</v>
      </c>
      <c r="B66" t="s">
        <v>22</v>
      </c>
      <c r="C66" s="11" t="s">
        <v>37</v>
      </c>
      <c r="D66" t="s">
        <v>23</v>
      </c>
      <c r="E66" t="str">
        <f t="shared" si="1"/>
        <v>Hampshire Term Time - 38Pre Reception (Term Time) 3-4 yearsNon Funded Session (Morning) No</v>
      </c>
      <c r="F66">
        <v>48.45</v>
      </c>
    </row>
    <row r="67" spans="1:6" hidden="1" x14ac:dyDescent="0.25">
      <c r="A67" t="s">
        <v>25</v>
      </c>
      <c r="B67" t="s">
        <v>18</v>
      </c>
      <c r="C67" s="11" t="s">
        <v>37</v>
      </c>
      <c r="D67" t="s">
        <v>19</v>
      </c>
      <c r="E67" t="str">
        <f t="shared" ref="E67:E98" si="2">A67&amp;B67&amp;C67&amp;D67</f>
        <v>48 Weeks ( Stretch Funded) - 48Caterpillars 3 months to 19 monthsNon Funded Session (Morning) Yes</v>
      </c>
      <c r="F67">
        <v>70.349999999999994</v>
      </c>
    </row>
    <row r="68" spans="1:6" hidden="1" x14ac:dyDescent="0.25">
      <c r="A68" t="s">
        <v>25</v>
      </c>
      <c r="B68" t="s">
        <v>20</v>
      </c>
      <c r="C68" s="11" t="s">
        <v>37</v>
      </c>
      <c r="D68" t="s">
        <v>19</v>
      </c>
      <c r="E68" t="str">
        <f t="shared" si="2"/>
        <v>48 Weeks ( Stretch Funded) - 48Ladybirds 19 months to 30 monthsNon Funded Session (Morning) Yes</v>
      </c>
      <c r="F68">
        <v>60.3</v>
      </c>
    </row>
    <row r="69" spans="1:6" hidden="1" x14ac:dyDescent="0.25">
      <c r="A69" t="s">
        <v>25</v>
      </c>
      <c r="B69" t="s">
        <v>21</v>
      </c>
      <c r="C69" s="11" t="s">
        <v>37</v>
      </c>
      <c r="D69" t="s">
        <v>19</v>
      </c>
      <c r="E69" t="str">
        <f t="shared" si="2"/>
        <v>48 Weeks ( Stretch Funded) - 48Butterflies 2-3 yearsNon Funded Session (Morning) Yes</v>
      </c>
      <c r="F69">
        <v>48.45</v>
      </c>
    </row>
    <row r="70" spans="1:6" hidden="1" x14ac:dyDescent="0.25">
      <c r="A70" t="s">
        <v>25</v>
      </c>
      <c r="B70" t="s">
        <v>22</v>
      </c>
      <c r="C70" s="11" t="s">
        <v>37</v>
      </c>
      <c r="D70" t="s">
        <v>19</v>
      </c>
      <c r="E70" t="str">
        <f t="shared" si="2"/>
        <v>48 Weeks ( Stretch Funded) - 48Pre Reception (Term Time) 3-4 yearsNon Funded Session (Morning) Yes</v>
      </c>
      <c r="F70">
        <v>48.45</v>
      </c>
    </row>
    <row r="71" spans="1:6" hidden="1" x14ac:dyDescent="0.25">
      <c r="A71" t="s">
        <v>25</v>
      </c>
      <c r="B71" t="s">
        <v>18</v>
      </c>
      <c r="C71" s="11" t="s">
        <v>37</v>
      </c>
      <c r="D71" t="s">
        <v>23</v>
      </c>
      <c r="E71" t="str">
        <f t="shared" si="2"/>
        <v>48 Weeks ( Stretch Funded) - 48Caterpillars 3 months to 19 monthsNon Funded Session (Morning) No</v>
      </c>
      <c r="F71">
        <v>70.349999999999994</v>
      </c>
    </row>
    <row r="72" spans="1:6" hidden="1" x14ac:dyDescent="0.25">
      <c r="A72" t="s">
        <v>25</v>
      </c>
      <c r="B72" t="s">
        <v>20</v>
      </c>
      <c r="C72" s="11" t="s">
        <v>37</v>
      </c>
      <c r="D72" t="s">
        <v>23</v>
      </c>
      <c r="E72" t="str">
        <f t="shared" si="2"/>
        <v>48 Weeks ( Stretch Funded) - 48Ladybirds 19 months to 30 monthsNon Funded Session (Morning) No</v>
      </c>
      <c r="F72">
        <v>60.3</v>
      </c>
    </row>
    <row r="73" spans="1:6" hidden="1" x14ac:dyDescent="0.25">
      <c r="A73" t="s">
        <v>25</v>
      </c>
      <c r="B73" t="s">
        <v>21</v>
      </c>
      <c r="C73" s="11" t="s">
        <v>37</v>
      </c>
      <c r="D73" t="s">
        <v>23</v>
      </c>
      <c r="E73" t="str">
        <f t="shared" si="2"/>
        <v>48 Weeks ( Stretch Funded) - 48Butterflies 2-3 yearsNon Funded Session (Morning) No</v>
      </c>
      <c r="F73">
        <v>48.45</v>
      </c>
    </row>
    <row r="74" spans="1:6" hidden="1" x14ac:dyDescent="0.25">
      <c r="A74" t="s">
        <v>25</v>
      </c>
      <c r="B74" t="s">
        <v>22</v>
      </c>
      <c r="C74" s="11" t="s">
        <v>37</v>
      </c>
      <c r="D74" t="s">
        <v>23</v>
      </c>
      <c r="E74" t="str">
        <f t="shared" si="2"/>
        <v>48 Weeks ( Stretch Funded) - 48Pre Reception (Term Time) 3-4 yearsNon Funded Session (Morning) No</v>
      </c>
      <c r="F74">
        <v>48.45</v>
      </c>
    </row>
    <row r="75" spans="1:6" hidden="1" x14ac:dyDescent="0.25">
      <c r="A75" t="s">
        <v>17</v>
      </c>
      <c r="B75" t="s">
        <v>18</v>
      </c>
      <c r="C75" s="11" t="s">
        <v>38</v>
      </c>
      <c r="D75" t="s">
        <v>19</v>
      </c>
      <c r="E75" t="str">
        <f t="shared" si="2"/>
        <v>Sherfield Term Time - 35Caterpillars 3 months to 19 monthsNon Funded Session (Afternoon) Yes</v>
      </c>
      <c r="F75">
        <v>70.349999999999994</v>
      </c>
    </row>
    <row r="76" spans="1:6" hidden="1" x14ac:dyDescent="0.25">
      <c r="A76" t="s">
        <v>17</v>
      </c>
      <c r="B76" t="s">
        <v>20</v>
      </c>
      <c r="C76" s="11" t="s">
        <v>38</v>
      </c>
      <c r="D76" t="s">
        <v>19</v>
      </c>
      <c r="E76" t="str">
        <f t="shared" si="2"/>
        <v>Sherfield Term Time - 35Ladybirds 19 months to 30 monthsNon Funded Session (Afternoon) Yes</v>
      </c>
      <c r="F76">
        <v>60.3</v>
      </c>
    </row>
    <row r="77" spans="1:6" hidden="1" x14ac:dyDescent="0.25">
      <c r="A77" t="s">
        <v>17</v>
      </c>
      <c r="B77" t="s">
        <v>21</v>
      </c>
      <c r="C77" s="11" t="s">
        <v>38</v>
      </c>
      <c r="D77" t="s">
        <v>19</v>
      </c>
      <c r="E77" t="str">
        <f t="shared" si="2"/>
        <v>Sherfield Term Time - 35Butterflies 2-3 yearsNon Funded Session (Afternoon) Yes</v>
      </c>
      <c r="F77">
        <v>48.45</v>
      </c>
    </row>
    <row r="78" spans="1:6" hidden="1" x14ac:dyDescent="0.25">
      <c r="A78" t="s">
        <v>17</v>
      </c>
      <c r="B78" t="s">
        <v>22</v>
      </c>
      <c r="C78" s="11" t="s">
        <v>38</v>
      </c>
      <c r="D78" t="s">
        <v>19</v>
      </c>
      <c r="E78" t="str">
        <f t="shared" si="2"/>
        <v>Sherfield Term Time - 35Pre Reception (Term Time) 3-4 yearsNon Funded Session (Afternoon) Yes</v>
      </c>
      <c r="F78">
        <v>48.45</v>
      </c>
    </row>
    <row r="79" spans="1:6" hidden="1" x14ac:dyDescent="0.25">
      <c r="A79" t="s">
        <v>17</v>
      </c>
      <c r="B79" t="s">
        <v>18</v>
      </c>
      <c r="C79" s="11" t="s">
        <v>38</v>
      </c>
      <c r="D79" t="s">
        <v>23</v>
      </c>
      <c r="E79" t="str">
        <f t="shared" si="2"/>
        <v>Sherfield Term Time - 35Caterpillars 3 months to 19 monthsNon Funded Session (Afternoon) No</v>
      </c>
      <c r="F79">
        <v>70.349999999999994</v>
      </c>
    </row>
    <row r="80" spans="1:6" hidden="1" x14ac:dyDescent="0.25">
      <c r="A80" t="s">
        <v>17</v>
      </c>
      <c r="B80" t="s">
        <v>20</v>
      </c>
      <c r="C80" s="11" t="s">
        <v>38</v>
      </c>
      <c r="D80" t="s">
        <v>23</v>
      </c>
      <c r="E80" t="str">
        <f t="shared" si="2"/>
        <v>Sherfield Term Time - 35Ladybirds 19 months to 30 monthsNon Funded Session (Afternoon) No</v>
      </c>
      <c r="F80">
        <v>60.3</v>
      </c>
    </row>
    <row r="81" spans="1:6" hidden="1" x14ac:dyDescent="0.25">
      <c r="A81" t="s">
        <v>17</v>
      </c>
      <c r="B81" t="s">
        <v>21</v>
      </c>
      <c r="C81" s="11" t="s">
        <v>38</v>
      </c>
      <c r="D81" t="s">
        <v>23</v>
      </c>
      <c r="E81" t="str">
        <f t="shared" si="2"/>
        <v>Sherfield Term Time - 35Butterflies 2-3 yearsNon Funded Session (Afternoon) No</v>
      </c>
      <c r="F81">
        <v>48.45</v>
      </c>
    </row>
    <row r="82" spans="1:6" hidden="1" x14ac:dyDescent="0.25">
      <c r="A82" t="s">
        <v>17</v>
      </c>
      <c r="B82" t="s">
        <v>22</v>
      </c>
      <c r="C82" s="11" t="s">
        <v>38</v>
      </c>
      <c r="D82" t="s">
        <v>23</v>
      </c>
      <c r="E82" t="str">
        <f t="shared" si="2"/>
        <v>Sherfield Term Time - 35Pre Reception (Term Time) 3-4 yearsNon Funded Session (Afternoon) No</v>
      </c>
      <c r="F82">
        <v>48.45</v>
      </c>
    </row>
    <row r="83" spans="1:6" hidden="1" x14ac:dyDescent="0.25">
      <c r="A83" t="s">
        <v>24</v>
      </c>
      <c r="B83" t="s">
        <v>18</v>
      </c>
      <c r="C83" s="11" t="s">
        <v>38</v>
      </c>
      <c r="D83" t="s">
        <v>19</v>
      </c>
      <c r="E83" t="str">
        <f t="shared" si="2"/>
        <v>Hampshire Term Time - 38Caterpillars 3 months to 19 monthsNon Funded Session (Afternoon) Yes</v>
      </c>
      <c r="F83">
        <v>70.349999999999994</v>
      </c>
    </row>
    <row r="84" spans="1:6" hidden="1" x14ac:dyDescent="0.25">
      <c r="A84" t="s">
        <v>24</v>
      </c>
      <c r="B84" t="s">
        <v>20</v>
      </c>
      <c r="C84" s="11" t="s">
        <v>38</v>
      </c>
      <c r="D84" t="s">
        <v>19</v>
      </c>
      <c r="E84" t="str">
        <f t="shared" si="2"/>
        <v>Hampshire Term Time - 38Ladybirds 19 months to 30 monthsNon Funded Session (Afternoon) Yes</v>
      </c>
      <c r="F84">
        <v>60.3</v>
      </c>
    </row>
    <row r="85" spans="1:6" hidden="1" x14ac:dyDescent="0.25">
      <c r="A85" t="s">
        <v>24</v>
      </c>
      <c r="B85" t="s">
        <v>21</v>
      </c>
      <c r="C85" s="11" t="s">
        <v>38</v>
      </c>
      <c r="D85" t="s">
        <v>19</v>
      </c>
      <c r="E85" t="str">
        <f t="shared" si="2"/>
        <v>Hampshire Term Time - 38Butterflies 2-3 yearsNon Funded Session (Afternoon) Yes</v>
      </c>
      <c r="F85">
        <v>48.45</v>
      </c>
    </row>
    <row r="86" spans="1:6" hidden="1" x14ac:dyDescent="0.25">
      <c r="A86" t="s">
        <v>24</v>
      </c>
      <c r="B86" t="s">
        <v>22</v>
      </c>
      <c r="C86" s="11" t="s">
        <v>38</v>
      </c>
      <c r="D86" t="s">
        <v>19</v>
      </c>
      <c r="E86" t="str">
        <f t="shared" si="2"/>
        <v>Hampshire Term Time - 38Pre Reception (Term Time) 3-4 yearsNon Funded Session (Afternoon) Yes</v>
      </c>
      <c r="F86">
        <v>48.45</v>
      </c>
    </row>
    <row r="87" spans="1:6" hidden="1" x14ac:dyDescent="0.25">
      <c r="A87" t="s">
        <v>24</v>
      </c>
      <c r="B87" t="s">
        <v>18</v>
      </c>
      <c r="C87" s="11" t="s">
        <v>38</v>
      </c>
      <c r="D87" t="s">
        <v>23</v>
      </c>
      <c r="E87" t="str">
        <f t="shared" si="2"/>
        <v>Hampshire Term Time - 38Caterpillars 3 months to 19 monthsNon Funded Session (Afternoon) No</v>
      </c>
      <c r="F87">
        <v>70.349999999999994</v>
      </c>
    </row>
    <row r="88" spans="1:6" hidden="1" x14ac:dyDescent="0.25">
      <c r="A88" t="s">
        <v>24</v>
      </c>
      <c r="B88" t="s">
        <v>20</v>
      </c>
      <c r="C88" s="11" t="s">
        <v>38</v>
      </c>
      <c r="D88" t="s">
        <v>23</v>
      </c>
      <c r="E88" t="str">
        <f t="shared" si="2"/>
        <v>Hampshire Term Time - 38Ladybirds 19 months to 30 monthsNon Funded Session (Afternoon) No</v>
      </c>
      <c r="F88">
        <v>60.3</v>
      </c>
    </row>
    <row r="89" spans="1:6" hidden="1" x14ac:dyDescent="0.25">
      <c r="A89" t="s">
        <v>24</v>
      </c>
      <c r="B89" t="s">
        <v>21</v>
      </c>
      <c r="C89" s="11" t="s">
        <v>38</v>
      </c>
      <c r="D89" t="s">
        <v>23</v>
      </c>
      <c r="E89" t="str">
        <f t="shared" si="2"/>
        <v>Hampshire Term Time - 38Butterflies 2-3 yearsNon Funded Session (Afternoon) No</v>
      </c>
      <c r="F89">
        <v>48.45</v>
      </c>
    </row>
    <row r="90" spans="1:6" hidden="1" x14ac:dyDescent="0.25">
      <c r="A90" t="s">
        <v>24</v>
      </c>
      <c r="B90" t="s">
        <v>22</v>
      </c>
      <c r="C90" s="11" t="s">
        <v>38</v>
      </c>
      <c r="D90" t="s">
        <v>23</v>
      </c>
      <c r="E90" t="str">
        <f t="shared" si="2"/>
        <v>Hampshire Term Time - 38Pre Reception (Term Time) 3-4 yearsNon Funded Session (Afternoon) No</v>
      </c>
      <c r="F90">
        <v>48.45</v>
      </c>
    </row>
    <row r="91" spans="1:6" hidden="1" x14ac:dyDescent="0.25">
      <c r="A91" t="s">
        <v>25</v>
      </c>
      <c r="B91" t="s">
        <v>18</v>
      </c>
      <c r="C91" s="11" t="s">
        <v>38</v>
      </c>
      <c r="D91" t="s">
        <v>19</v>
      </c>
      <c r="E91" t="str">
        <f t="shared" si="2"/>
        <v>48 Weeks ( Stretch Funded) - 48Caterpillars 3 months to 19 monthsNon Funded Session (Afternoon) Yes</v>
      </c>
      <c r="F91">
        <v>70.349999999999994</v>
      </c>
    </row>
    <row r="92" spans="1:6" hidden="1" x14ac:dyDescent="0.25">
      <c r="A92" t="s">
        <v>25</v>
      </c>
      <c r="B92" t="s">
        <v>20</v>
      </c>
      <c r="C92" s="11" t="s">
        <v>38</v>
      </c>
      <c r="D92" t="s">
        <v>19</v>
      </c>
      <c r="E92" t="str">
        <f t="shared" si="2"/>
        <v>48 Weeks ( Stretch Funded) - 48Ladybirds 19 months to 30 monthsNon Funded Session (Afternoon) Yes</v>
      </c>
      <c r="F92">
        <v>60.3</v>
      </c>
    </row>
    <row r="93" spans="1:6" hidden="1" x14ac:dyDescent="0.25">
      <c r="A93" t="s">
        <v>25</v>
      </c>
      <c r="B93" t="s">
        <v>21</v>
      </c>
      <c r="C93" s="11" t="s">
        <v>38</v>
      </c>
      <c r="D93" t="s">
        <v>19</v>
      </c>
      <c r="E93" t="str">
        <f t="shared" si="2"/>
        <v>48 Weeks ( Stretch Funded) - 48Butterflies 2-3 yearsNon Funded Session (Afternoon) Yes</v>
      </c>
      <c r="F93">
        <v>48.45</v>
      </c>
    </row>
    <row r="94" spans="1:6" hidden="1" x14ac:dyDescent="0.25">
      <c r="A94" t="s">
        <v>25</v>
      </c>
      <c r="B94" t="s">
        <v>22</v>
      </c>
      <c r="C94" s="11" t="s">
        <v>38</v>
      </c>
      <c r="D94" t="s">
        <v>19</v>
      </c>
      <c r="E94" t="str">
        <f t="shared" si="2"/>
        <v>48 Weeks ( Stretch Funded) - 48Pre Reception (Term Time) 3-4 yearsNon Funded Session (Afternoon) Yes</v>
      </c>
      <c r="F94">
        <v>48.45</v>
      </c>
    </row>
    <row r="95" spans="1:6" hidden="1" x14ac:dyDescent="0.25">
      <c r="A95" t="s">
        <v>25</v>
      </c>
      <c r="B95" t="s">
        <v>18</v>
      </c>
      <c r="C95" s="11" t="s">
        <v>38</v>
      </c>
      <c r="D95" t="s">
        <v>23</v>
      </c>
      <c r="E95" t="str">
        <f t="shared" si="2"/>
        <v>48 Weeks ( Stretch Funded) - 48Caterpillars 3 months to 19 monthsNon Funded Session (Afternoon) No</v>
      </c>
      <c r="F95">
        <v>70.349999999999994</v>
      </c>
    </row>
    <row r="96" spans="1:6" hidden="1" x14ac:dyDescent="0.25">
      <c r="A96" t="s">
        <v>25</v>
      </c>
      <c r="B96" t="s">
        <v>20</v>
      </c>
      <c r="C96" s="11" t="s">
        <v>38</v>
      </c>
      <c r="D96" t="s">
        <v>23</v>
      </c>
      <c r="E96" t="str">
        <f t="shared" si="2"/>
        <v>48 Weeks ( Stretch Funded) - 48Ladybirds 19 months to 30 monthsNon Funded Session (Afternoon) No</v>
      </c>
      <c r="F96">
        <v>60.3</v>
      </c>
    </row>
    <row r="97" spans="1:6" hidden="1" x14ac:dyDescent="0.25">
      <c r="A97" t="s">
        <v>25</v>
      </c>
      <c r="B97" t="s">
        <v>21</v>
      </c>
      <c r="C97" s="11" t="s">
        <v>38</v>
      </c>
      <c r="D97" t="s">
        <v>23</v>
      </c>
      <c r="E97" t="str">
        <f t="shared" si="2"/>
        <v>48 Weeks ( Stretch Funded) - 48Butterflies 2-3 yearsNon Funded Session (Afternoon) No</v>
      </c>
      <c r="F97">
        <v>48.45</v>
      </c>
    </row>
    <row r="98" spans="1:6" hidden="1" x14ac:dyDescent="0.25">
      <c r="A98" t="s">
        <v>25</v>
      </c>
      <c r="B98" t="s">
        <v>22</v>
      </c>
      <c r="C98" s="11" t="s">
        <v>38</v>
      </c>
      <c r="D98" t="s">
        <v>23</v>
      </c>
      <c r="E98" t="str">
        <f t="shared" si="2"/>
        <v>48 Weeks ( Stretch Funded) - 48Pre Reception (Term Time) 3-4 yearsNon Funded Session (Afternoon) No</v>
      </c>
      <c r="F98">
        <v>48.45</v>
      </c>
    </row>
    <row r="99" spans="1:6" x14ac:dyDescent="0.25">
      <c r="A99" t="s">
        <v>17</v>
      </c>
      <c r="B99" t="s">
        <v>18</v>
      </c>
      <c r="C99" s="13" t="s">
        <v>43</v>
      </c>
      <c r="D99" t="s">
        <v>19</v>
      </c>
      <c r="E99" t="str">
        <f t="shared" ref="E99:E124" si="3">A99&amp;B99&amp;C99&amp;D99</f>
        <v>Sherfield Term Time - 35Caterpillars 3 months to 19 monthsSplit Funded Session * (Mornings) (Maximum of 1)Yes</v>
      </c>
      <c r="F99">
        <v>45</v>
      </c>
    </row>
    <row r="100" spans="1:6" x14ac:dyDescent="0.25">
      <c r="A100" t="s">
        <v>17</v>
      </c>
      <c r="B100" t="s">
        <v>20</v>
      </c>
      <c r="C100" s="13" t="s">
        <v>43</v>
      </c>
      <c r="D100" t="s">
        <v>19</v>
      </c>
      <c r="E100" t="str">
        <f t="shared" si="3"/>
        <v>Sherfield Term Time - 35Ladybirds 19 months to 30 monthsSplit Funded Session * (Mornings) (Maximum of 1)Yes</v>
      </c>
      <c r="F100">
        <v>38.75</v>
      </c>
    </row>
    <row r="101" spans="1:6" x14ac:dyDescent="0.25">
      <c r="A101" t="s">
        <v>17</v>
      </c>
      <c r="B101" t="s">
        <v>21</v>
      </c>
      <c r="C101" s="13" t="s">
        <v>43</v>
      </c>
      <c r="D101" t="s">
        <v>19</v>
      </c>
      <c r="E101" t="str">
        <f t="shared" si="3"/>
        <v>Sherfield Term Time - 35Butterflies 2-3 yearsSplit Funded Session * (Mornings) (Maximum of 1)Yes</v>
      </c>
      <c r="F101">
        <v>31.55</v>
      </c>
    </row>
    <row r="102" spans="1:6" x14ac:dyDescent="0.25">
      <c r="A102" t="s">
        <v>17</v>
      </c>
      <c r="B102" t="s">
        <v>22</v>
      </c>
      <c r="C102" s="13" t="s">
        <v>43</v>
      </c>
      <c r="D102" t="s">
        <v>19</v>
      </c>
      <c r="E102" t="str">
        <f t="shared" si="3"/>
        <v>Sherfield Term Time - 35Pre Reception (Term Time) 3-4 yearsSplit Funded Session * (Mornings) (Maximum of 1)Yes</v>
      </c>
      <c r="F102">
        <v>31.55</v>
      </c>
    </row>
    <row r="103" spans="1:6" x14ac:dyDescent="0.25">
      <c r="A103" t="s">
        <v>17</v>
      </c>
      <c r="B103" t="s">
        <v>18</v>
      </c>
      <c r="C103" s="13" t="s">
        <v>43</v>
      </c>
      <c r="D103" t="s">
        <v>23</v>
      </c>
      <c r="E103" t="str">
        <f t="shared" si="3"/>
        <v>Sherfield Term Time - 35Caterpillars 3 months to 19 monthsSplit Funded Session * (Mornings) (Maximum of 1)No</v>
      </c>
      <c r="F103">
        <v>45</v>
      </c>
    </row>
    <row r="104" spans="1:6" x14ac:dyDescent="0.25">
      <c r="A104" t="s">
        <v>17</v>
      </c>
      <c r="B104" t="s">
        <v>20</v>
      </c>
      <c r="C104" s="13" t="s">
        <v>43</v>
      </c>
      <c r="D104" t="s">
        <v>23</v>
      </c>
      <c r="E104" t="str">
        <f t="shared" si="3"/>
        <v>Sherfield Term Time - 35Ladybirds 19 months to 30 monthsSplit Funded Session * (Mornings) (Maximum of 1)No</v>
      </c>
      <c r="F104">
        <v>38.75</v>
      </c>
    </row>
    <row r="105" spans="1:6" x14ac:dyDescent="0.25">
      <c r="A105" t="s">
        <v>17</v>
      </c>
      <c r="B105" t="s">
        <v>21</v>
      </c>
      <c r="C105" s="13" t="s">
        <v>43</v>
      </c>
      <c r="D105" t="s">
        <v>23</v>
      </c>
      <c r="E105" t="str">
        <f t="shared" si="3"/>
        <v>Sherfield Term Time - 35Butterflies 2-3 yearsSplit Funded Session * (Mornings) (Maximum of 1)No</v>
      </c>
      <c r="F105">
        <v>31.55</v>
      </c>
    </row>
    <row r="106" spans="1:6" x14ac:dyDescent="0.25">
      <c r="A106" t="s">
        <v>17</v>
      </c>
      <c r="B106" t="s">
        <v>22</v>
      </c>
      <c r="C106" s="13" t="s">
        <v>43</v>
      </c>
      <c r="D106" t="s">
        <v>23</v>
      </c>
      <c r="E106" t="str">
        <f t="shared" si="3"/>
        <v>Sherfield Term Time - 35Pre Reception (Term Time) 3-4 yearsSplit Funded Session * (Mornings) (Maximum of 1)No</v>
      </c>
      <c r="F106">
        <v>31.55</v>
      </c>
    </row>
    <row r="107" spans="1:6" x14ac:dyDescent="0.25">
      <c r="A107" t="s">
        <v>24</v>
      </c>
      <c r="B107" t="s">
        <v>18</v>
      </c>
      <c r="C107" s="13" t="s">
        <v>43</v>
      </c>
      <c r="D107" t="s">
        <v>19</v>
      </c>
      <c r="E107" t="str">
        <f t="shared" si="3"/>
        <v>Hampshire Term Time - 38Caterpillars 3 months to 19 monthsSplit Funded Session * (Mornings) (Maximum of 1)Yes</v>
      </c>
      <c r="F107">
        <v>45</v>
      </c>
    </row>
    <row r="108" spans="1:6" x14ac:dyDescent="0.25">
      <c r="A108" t="s">
        <v>24</v>
      </c>
      <c r="B108" t="s">
        <v>20</v>
      </c>
      <c r="C108" s="13" t="s">
        <v>43</v>
      </c>
      <c r="D108" t="s">
        <v>19</v>
      </c>
      <c r="E108" t="str">
        <f t="shared" si="3"/>
        <v>Hampshire Term Time - 38Ladybirds 19 months to 30 monthsSplit Funded Session * (Mornings) (Maximum of 1)Yes</v>
      </c>
      <c r="F108">
        <v>38.75</v>
      </c>
    </row>
    <row r="109" spans="1:6" x14ac:dyDescent="0.25">
      <c r="A109" t="s">
        <v>24</v>
      </c>
      <c r="B109" t="s">
        <v>21</v>
      </c>
      <c r="C109" s="13" t="s">
        <v>43</v>
      </c>
      <c r="D109" t="s">
        <v>19</v>
      </c>
      <c r="E109" t="str">
        <f t="shared" si="3"/>
        <v>Hampshire Term Time - 38Butterflies 2-3 yearsSplit Funded Session * (Mornings) (Maximum of 1)Yes</v>
      </c>
      <c r="F109">
        <v>31.55</v>
      </c>
    </row>
    <row r="110" spans="1:6" x14ac:dyDescent="0.25">
      <c r="A110" t="s">
        <v>24</v>
      </c>
      <c r="B110" t="s">
        <v>22</v>
      </c>
      <c r="C110" s="13" t="s">
        <v>43</v>
      </c>
      <c r="D110" t="s">
        <v>19</v>
      </c>
      <c r="E110" t="str">
        <f t="shared" si="3"/>
        <v>Hampshire Term Time - 38Pre Reception (Term Time) 3-4 yearsSplit Funded Session * (Mornings) (Maximum of 1)Yes</v>
      </c>
      <c r="F110">
        <v>31.55</v>
      </c>
    </row>
    <row r="111" spans="1:6" x14ac:dyDescent="0.25">
      <c r="A111" t="s">
        <v>24</v>
      </c>
      <c r="B111" t="s">
        <v>18</v>
      </c>
      <c r="C111" s="13" t="s">
        <v>43</v>
      </c>
      <c r="D111" t="s">
        <v>23</v>
      </c>
      <c r="E111" t="str">
        <f t="shared" si="3"/>
        <v>Hampshire Term Time - 38Caterpillars 3 months to 19 monthsSplit Funded Session * (Mornings) (Maximum of 1)No</v>
      </c>
      <c r="F111">
        <v>45</v>
      </c>
    </row>
    <row r="112" spans="1:6" x14ac:dyDescent="0.25">
      <c r="A112" t="s">
        <v>24</v>
      </c>
      <c r="B112" t="s">
        <v>20</v>
      </c>
      <c r="C112" s="13" t="s">
        <v>43</v>
      </c>
      <c r="D112" t="s">
        <v>23</v>
      </c>
      <c r="E112" t="str">
        <f t="shared" si="3"/>
        <v>Hampshire Term Time - 38Ladybirds 19 months to 30 monthsSplit Funded Session * (Mornings) (Maximum of 1)No</v>
      </c>
      <c r="F112">
        <v>38.75</v>
      </c>
    </row>
    <row r="113" spans="1:6" x14ac:dyDescent="0.25">
      <c r="A113" t="s">
        <v>24</v>
      </c>
      <c r="B113" t="s">
        <v>21</v>
      </c>
      <c r="C113" s="13" t="s">
        <v>43</v>
      </c>
      <c r="D113" t="s">
        <v>23</v>
      </c>
      <c r="E113" t="str">
        <f t="shared" si="3"/>
        <v>Hampshire Term Time - 38Butterflies 2-3 yearsSplit Funded Session * (Mornings) (Maximum of 1)No</v>
      </c>
      <c r="F113">
        <v>31.55</v>
      </c>
    </row>
    <row r="114" spans="1:6" x14ac:dyDescent="0.25">
      <c r="A114" t="s">
        <v>24</v>
      </c>
      <c r="B114" t="s">
        <v>22</v>
      </c>
      <c r="C114" s="13" t="s">
        <v>43</v>
      </c>
      <c r="D114" t="s">
        <v>23</v>
      </c>
      <c r="E114" t="str">
        <f t="shared" si="3"/>
        <v>Hampshire Term Time - 38Pre Reception (Term Time) 3-4 yearsSplit Funded Session * (Mornings) (Maximum of 1)No</v>
      </c>
      <c r="F114">
        <v>31.55</v>
      </c>
    </row>
    <row r="115" spans="1:6" x14ac:dyDescent="0.25">
      <c r="A115" t="s">
        <v>25</v>
      </c>
      <c r="B115" t="s">
        <v>18</v>
      </c>
      <c r="C115" s="13" t="s">
        <v>43</v>
      </c>
      <c r="D115" t="s">
        <v>19</v>
      </c>
      <c r="E115" t="str">
        <f t="shared" si="3"/>
        <v>48 Weeks ( Stretch Funded) - 48Caterpillars 3 months to 19 monthsSplit Funded Session * (Mornings) (Maximum of 1)Yes</v>
      </c>
      <c r="F115">
        <v>45</v>
      </c>
    </row>
    <row r="116" spans="1:6" x14ac:dyDescent="0.25">
      <c r="A116" t="s">
        <v>25</v>
      </c>
      <c r="B116" t="s">
        <v>20</v>
      </c>
      <c r="C116" s="13" t="s">
        <v>43</v>
      </c>
      <c r="D116" t="s">
        <v>19</v>
      </c>
      <c r="E116" t="str">
        <f t="shared" si="3"/>
        <v>48 Weeks ( Stretch Funded) - 48Ladybirds 19 months to 30 monthsSplit Funded Session * (Mornings) (Maximum of 1)Yes</v>
      </c>
      <c r="F116">
        <v>38.75</v>
      </c>
    </row>
    <row r="117" spans="1:6" x14ac:dyDescent="0.25">
      <c r="A117" t="s">
        <v>25</v>
      </c>
      <c r="B117" t="s">
        <v>21</v>
      </c>
      <c r="C117" s="13" t="s">
        <v>43</v>
      </c>
      <c r="D117" t="s">
        <v>19</v>
      </c>
      <c r="E117" t="str">
        <f t="shared" si="3"/>
        <v>48 Weeks ( Stretch Funded) - 48Butterflies 2-3 yearsSplit Funded Session * (Mornings) (Maximum of 1)Yes</v>
      </c>
      <c r="F117">
        <v>31.55</v>
      </c>
    </row>
    <row r="118" spans="1:6" x14ac:dyDescent="0.25">
      <c r="A118" t="s">
        <v>25</v>
      </c>
      <c r="B118" t="s">
        <v>22</v>
      </c>
      <c r="C118" s="13" t="s">
        <v>43</v>
      </c>
      <c r="D118" t="s">
        <v>19</v>
      </c>
      <c r="E118" t="str">
        <f t="shared" si="3"/>
        <v>48 Weeks ( Stretch Funded) - 48Pre Reception (Term Time) 3-4 yearsSplit Funded Session * (Mornings) (Maximum of 1)Yes</v>
      </c>
      <c r="F118">
        <v>31.55</v>
      </c>
    </row>
    <row r="119" spans="1:6" x14ac:dyDescent="0.25">
      <c r="A119" t="s">
        <v>25</v>
      </c>
      <c r="B119" t="s">
        <v>18</v>
      </c>
      <c r="C119" s="13" t="s">
        <v>43</v>
      </c>
      <c r="D119" t="s">
        <v>23</v>
      </c>
      <c r="E119" t="str">
        <f t="shared" si="3"/>
        <v>48 Weeks ( Stretch Funded) - 48Caterpillars 3 months to 19 monthsSplit Funded Session * (Mornings) (Maximum of 1)No</v>
      </c>
      <c r="F119">
        <v>45</v>
      </c>
    </row>
    <row r="120" spans="1:6" x14ac:dyDescent="0.25">
      <c r="A120" t="s">
        <v>25</v>
      </c>
      <c r="B120" t="s">
        <v>20</v>
      </c>
      <c r="C120" s="13" t="s">
        <v>43</v>
      </c>
      <c r="D120" t="s">
        <v>23</v>
      </c>
      <c r="E120" t="str">
        <f t="shared" si="3"/>
        <v>48 Weeks ( Stretch Funded) - 48Ladybirds 19 months to 30 monthsSplit Funded Session * (Mornings) (Maximum of 1)No</v>
      </c>
      <c r="F120">
        <v>38.75</v>
      </c>
    </row>
    <row r="121" spans="1:6" x14ac:dyDescent="0.25">
      <c r="A121" t="s">
        <v>25</v>
      </c>
      <c r="B121" t="s">
        <v>21</v>
      </c>
      <c r="C121" s="13" t="s">
        <v>43</v>
      </c>
      <c r="D121" t="s">
        <v>23</v>
      </c>
      <c r="E121" t="str">
        <f t="shared" si="3"/>
        <v>48 Weeks ( Stretch Funded) - 48Butterflies 2-3 yearsSplit Funded Session * (Mornings) (Maximum of 1)No</v>
      </c>
      <c r="F121">
        <v>31.55</v>
      </c>
    </row>
    <row r="122" spans="1:6" x14ac:dyDescent="0.25">
      <c r="A122" t="s">
        <v>25</v>
      </c>
      <c r="B122" t="s">
        <v>22</v>
      </c>
      <c r="C122" s="13" t="s">
        <v>43</v>
      </c>
      <c r="D122" t="s">
        <v>23</v>
      </c>
      <c r="E122" t="str">
        <f t="shared" si="3"/>
        <v>48 Weeks ( Stretch Funded) - 48Pre Reception (Term Time) 3-4 yearsSplit Funded Session * (Mornings) (Maximum of 1)No</v>
      </c>
      <c r="F122">
        <v>31.55</v>
      </c>
    </row>
    <row r="123" spans="1:6" hidden="1" x14ac:dyDescent="0.25">
      <c r="E123" t="str">
        <f t="shared" si="3"/>
        <v/>
      </c>
    </row>
    <row r="124" spans="1:6" hidden="1" x14ac:dyDescent="0.25">
      <c r="E124" t="str">
        <f t="shared" si="3"/>
        <v/>
      </c>
    </row>
  </sheetData>
  <autoFilter ref="A2:D124" xr:uid="{703765D3-DDCB-401E-A5C8-B84AEEC92446}">
    <filterColumn colId="2">
      <filters>
        <filter val="Split Funded Session * (Mornings) (up to 1)"/>
      </filters>
    </filterColumn>
  </autoFilter>
  <sortState xmlns:xlrd2="http://schemas.microsoft.com/office/spreadsheetml/2017/richdata2" ref="A3:F124">
    <sortCondition ref="C3:C124"/>
  </sortState>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D1766-F22B-4EF1-B630-A539EA2B6743}">
  <dimension ref="B1:I11"/>
  <sheetViews>
    <sheetView zoomScale="106" workbookViewId="0">
      <selection activeCell="C75" sqref="C75:C98"/>
    </sheetView>
  </sheetViews>
  <sheetFormatPr defaultRowHeight="15" x14ac:dyDescent="0.25"/>
  <cols>
    <col min="2" max="2" width="23.140625" bestFit="1" customWidth="1"/>
    <col min="5" max="5" width="30.28515625" bestFit="1" customWidth="1"/>
    <col min="7" max="7" width="24.140625" bestFit="1" customWidth="1"/>
  </cols>
  <sheetData>
    <row r="1" spans="2:9" x14ac:dyDescent="0.25">
      <c r="B1" t="s">
        <v>41</v>
      </c>
      <c r="C1" t="s">
        <v>26</v>
      </c>
      <c r="E1" t="s">
        <v>41</v>
      </c>
      <c r="G1" t="s">
        <v>41</v>
      </c>
      <c r="I1">
        <v>0</v>
      </c>
    </row>
    <row r="2" spans="2:9" x14ac:dyDescent="0.25">
      <c r="B2" t="s">
        <v>17</v>
      </c>
      <c r="C2">
        <v>35</v>
      </c>
      <c r="E2" t="s">
        <v>18</v>
      </c>
      <c r="G2" t="s">
        <v>19</v>
      </c>
      <c r="I2">
        <v>1</v>
      </c>
    </row>
    <row r="3" spans="2:9" x14ac:dyDescent="0.25">
      <c r="B3" t="s">
        <v>24</v>
      </c>
      <c r="C3">
        <v>38</v>
      </c>
      <c r="E3" t="s">
        <v>20</v>
      </c>
      <c r="G3" t="s">
        <v>23</v>
      </c>
      <c r="I3">
        <v>2</v>
      </c>
    </row>
    <row r="4" spans="2:9" x14ac:dyDescent="0.25">
      <c r="B4" t="s">
        <v>25</v>
      </c>
      <c r="C4">
        <v>48</v>
      </c>
      <c r="E4" t="s">
        <v>21</v>
      </c>
      <c r="I4">
        <v>3</v>
      </c>
    </row>
    <row r="5" spans="2:9" x14ac:dyDescent="0.25">
      <c r="E5" t="s">
        <v>22</v>
      </c>
      <c r="I5">
        <v>4</v>
      </c>
    </row>
    <row r="6" spans="2:9" x14ac:dyDescent="0.25">
      <c r="I6">
        <v>5</v>
      </c>
    </row>
    <row r="7" spans="2:9" x14ac:dyDescent="0.25">
      <c r="I7">
        <v>6</v>
      </c>
    </row>
    <row r="8" spans="2:9" x14ac:dyDescent="0.25">
      <c r="I8">
        <v>7</v>
      </c>
    </row>
    <row r="9" spans="2:9" x14ac:dyDescent="0.25">
      <c r="I9">
        <v>8</v>
      </c>
    </row>
    <row r="10" spans="2:9" x14ac:dyDescent="0.25">
      <c r="I10">
        <v>9</v>
      </c>
    </row>
    <row r="11" spans="2:9" x14ac:dyDescent="0.25">
      <c r="I11">
        <v>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AA8CB-E49E-4EC2-BB66-C3A06DD6DC4A}">
  <dimension ref="B2:J19"/>
  <sheetViews>
    <sheetView showGridLines="0" tabSelected="1" workbookViewId="0">
      <selection activeCell="C8" sqref="C8:D8"/>
    </sheetView>
  </sheetViews>
  <sheetFormatPr defaultRowHeight="15" x14ac:dyDescent="0.25"/>
  <cols>
    <col min="1" max="1" width="5.28515625" customWidth="1"/>
    <col min="2" max="2" width="25.42578125" style="4" customWidth="1"/>
    <col min="3" max="3" width="46.28515625" customWidth="1"/>
    <col min="4" max="4" width="33.140625" customWidth="1"/>
    <col min="5" max="5" width="23" customWidth="1"/>
    <col min="6" max="6" width="170.28515625" hidden="1" customWidth="1"/>
    <col min="7" max="7" width="21" bestFit="1" customWidth="1"/>
    <col min="8" max="10" width="23.5703125" customWidth="1"/>
  </cols>
  <sheetData>
    <row r="2" spans="2:10" ht="92.25" x14ac:dyDescent="0.25">
      <c r="C2" s="5" t="s">
        <v>36</v>
      </c>
      <c r="D2" s="25" t="s">
        <v>41</v>
      </c>
    </row>
    <row r="3" spans="2:10" x14ac:dyDescent="0.25">
      <c r="D3" s="3"/>
    </row>
    <row r="4" spans="2:10" ht="45.75" x14ac:dyDescent="0.25">
      <c r="C4" s="5" t="s">
        <v>34</v>
      </c>
      <c r="D4" s="25" t="s">
        <v>41</v>
      </c>
    </row>
    <row r="5" spans="2:10" x14ac:dyDescent="0.25">
      <c r="D5" s="3"/>
    </row>
    <row r="6" spans="2:10" ht="45.75" x14ac:dyDescent="0.25">
      <c r="C6" s="7" t="s">
        <v>35</v>
      </c>
      <c r="D6" s="25" t="s">
        <v>41</v>
      </c>
    </row>
    <row r="8" spans="2:10" ht="213.75" customHeight="1" x14ac:dyDescent="0.25">
      <c r="C8" s="28" t="s">
        <v>44</v>
      </c>
      <c r="D8" s="29"/>
      <c r="G8" s="9" t="s">
        <v>27</v>
      </c>
      <c r="H8" s="9" t="s">
        <v>28</v>
      </c>
      <c r="I8" s="9" t="s">
        <v>29</v>
      </c>
      <c r="J8" s="23">
        <f>IF(D2="Click here to select","",
IFERROR(RIGHT(D2,2)*1,0))</f>
        <v>0</v>
      </c>
    </row>
    <row r="9" spans="2:10" ht="45" x14ac:dyDescent="0.25">
      <c r="C9" s="10" t="s">
        <v>40</v>
      </c>
      <c r="D9" s="25"/>
      <c r="F9" t="str">
        <f>D$2&amp;D$4&amp;C9&amp;D$6</f>
        <v>Click here to select ▼Click here to select ▼Breakfast 7:30am-8:00am Daily Charge
Select how many times in the week you need breakfast hoursClick here to select ▼</v>
      </c>
      <c r="G9" s="17">
        <f>_xlfn.XLOOKUP(F9,'Mapping Table'!E$3:E$124,'Mapping Table'!F$3:F$124,0)</f>
        <v>0</v>
      </c>
      <c r="H9" s="17">
        <f>D9*G9</f>
        <v>0</v>
      </c>
      <c r="I9" s="17">
        <f t="shared" ref="I9" si="0">IFERROR(J9/12,"")</f>
        <v>0</v>
      </c>
      <c r="J9" s="17">
        <f t="shared" ref="J9" si="1">IFERROR(H9*J$8,"")</f>
        <v>0</v>
      </c>
    </row>
    <row r="10" spans="2:10" ht="34.5" x14ac:dyDescent="0.25">
      <c r="B10" s="24" t="s">
        <v>42</v>
      </c>
      <c r="C10" s="11" t="str">
        <f>IF(D6="No","n/a",
IF(OR(RIGHT(D2,2)="35",RIGHT(D2,2)="38"),"Fully Funded Morning Sessions (Maximum of 3)",
(IF(RIGHT(D2,2)="48","Fully Funded Morning Sessions (Maximum of 2)",""))))</f>
        <v/>
      </c>
      <c r="D10" s="25"/>
      <c r="E10" s="22" t="str">
        <f>IF(AND(RIGHT(C10,2)="3)",D10&gt;3),"Maximum of 3",
IF(AND(RIGHT(C10,2)="2)",D10&gt;2),"Maximum of 2",""))</f>
        <v/>
      </c>
      <c r="F10" t="str">
        <f>D$2&amp;D$4&amp;C10&amp;D$6</f>
        <v>Click here to select ▼Click here to select ▼Click here to select ▼</v>
      </c>
      <c r="G10" s="17">
        <v>0</v>
      </c>
      <c r="H10" s="17">
        <f>D10*G10</f>
        <v>0</v>
      </c>
      <c r="I10" s="17">
        <f>IFERROR(J10/12,"")</f>
        <v>0</v>
      </c>
      <c r="J10" s="17">
        <f>IFERROR(H10*J$8,"")</f>
        <v>0</v>
      </c>
    </row>
    <row r="11" spans="2:10" ht="45" x14ac:dyDescent="0.25">
      <c r="C11" s="12" t="s">
        <v>39</v>
      </c>
      <c r="D11" s="25"/>
      <c r="F11" t="str">
        <f t="shared" ref="F11" si="2">D$2&amp;D$4&amp;C11&amp;D$6</f>
        <v>Click here to select ▼Click here to select ▼Funded Session (Mornings) Optional Fees. 
Choose this if you wish to pay for lunch and consumables on your funded days.Click here to select ▼</v>
      </c>
      <c r="G11" s="17">
        <f>_xlfn.XLOOKUP(F11,'Mapping Table'!E$3:E$124,'Mapping Table'!F$3:F$124,0)</f>
        <v>0</v>
      </c>
      <c r="H11" s="17">
        <f t="shared" ref="H11" si="3">D11*G11</f>
        <v>0</v>
      </c>
      <c r="I11" s="17">
        <f t="shared" ref="I11" si="4">IFERROR(J11/12,"")</f>
        <v>0</v>
      </c>
      <c r="J11" s="17">
        <f t="shared" ref="J11" si="5">IFERROR(H11*J$8,"")</f>
        <v>0</v>
      </c>
    </row>
    <row r="12" spans="2:10" x14ac:dyDescent="0.25">
      <c r="C12" s="11" t="str">
        <f>IF(D6="No","n/a",
IF(OR(RIGHT(D2,2)="35",RIGHT(D2,2)="38"),"Not applicable",
(IF(RIGHT(D2,2)="48","Split Funded Session * (Mornings) (Maximum of 1)","Select No. Weeks Per Year"))))</f>
        <v>Select No. Weeks Per Year</v>
      </c>
      <c r="D12" s="25"/>
      <c r="E12" s="22" t="str">
        <f>IF(AND(RIGHT(C12,2)="1)",D12&gt;1),"Maximum of 1","")</f>
        <v/>
      </c>
      <c r="F12" t="str">
        <f t="shared" ref="F12" si="6">D$2&amp;D$4&amp;C12&amp;D$6</f>
        <v>Click here to select ▼Click here to select ▼Select No. Weeks Per YearClick here to select ▼</v>
      </c>
      <c r="G12" s="17">
        <f>_xlfn.XLOOKUP(F12,'Mapping Table'!E$3:E$124,'Mapping Table'!F$3:F$124,0)</f>
        <v>0</v>
      </c>
      <c r="H12" s="17">
        <f t="shared" ref="H12:H14" si="7">D12*G12</f>
        <v>0</v>
      </c>
      <c r="I12" s="17">
        <f t="shared" ref="I12:I14" si="8">IFERROR(J12/12,"")</f>
        <v>0</v>
      </c>
      <c r="J12" s="17">
        <f t="shared" ref="J12:J14" si="9">IFERROR(H12*J$8,"")</f>
        <v>0</v>
      </c>
    </row>
    <row r="13" spans="2:10" x14ac:dyDescent="0.25">
      <c r="C13" s="11" t="s">
        <v>37</v>
      </c>
      <c r="D13" s="25"/>
      <c r="F13" t="str">
        <f>D$2&amp;D$4&amp;C13&amp;D$6</f>
        <v>Click here to select ▼Click here to select ▼Non Funded Session (Morning) Click here to select ▼</v>
      </c>
      <c r="G13" s="17">
        <f>_xlfn.XLOOKUP(F13,'Mapping Table'!E$3:E$124,'Mapping Table'!F$3:F$124,0)</f>
        <v>0</v>
      </c>
      <c r="H13" s="17">
        <f t="shared" ref="H13" si="10">D13*G13</f>
        <v>0</v>
      </c>
      <c r="I13" s="17">
        <f t="shared" ref="I13" si="11">IFERROR(J13/12,"")</f>
        <v>0</v>
      </c>
      <c r="J13" s="17">
        <f t="shared" ref="J13" si="12">IFERROR(H13*J$8,"")</f>
        <v>0</v>
      </c>
    </row>
    <row r="14" spans="2:10" x14ac:dyDescent="0.25">
      <c r="C14" s="11" t="s">
        <v>38</v>
      </c>
      <c r="D14" s="25"/>
      <c r="F14" t="str">
        <f>D$2&amp;D$4&amp;C14&amp;D$6</f>
        <v>Click here to select ▼Click here to select ▼Non Funded Session (Afternoon) Click here to select ▼</v>
      </c>
      <c r="G14" s="18">
        <f>_xlfn.XLOOKUP(F14,'Mapping Table'!E$3:E$124,'Mapping Table'!F$3:F$124,0)</f>
        <v>0</v>
      </c>
      <c r="H14" s="18">
        <f t="shared" si="7"/>
        <v>0</v>
      </c>
      <c r="I14" s="18">
        <f t="shared" si="8"/>
        <v>0</v>
      </c>
      <c r="J14" s="18">
        <f t="shared" si="9"/>
        <v>0</v>
      </c>
    </row>
    <row r="15" spans="2:10" x14ac:dyDescent="0.25">
      <c r="C15" s="14"/>
      <c r="D15" s="15"/>
      <c r="G15" s="19" t="s">
        <v>30</v>
      </c>
      <c r="H15" s="20">
        <f>SUM(H9:H14)</f>
        <v>0</v>
      </c>
      <c r="I15" s="21">
        <f t="shared" ref="I15:J15" si="13">SUM(I9:I14)</f>
        <v>0</v>
      </c>
      <c r="J15" s="21">
        <f t="shared" si="13"/>
        <v>0</v>
      </c>
    </row>
    <row r="16" spans="2:10" x14ac:dyDescent="0.25">
      <c r="C16" s="16" t="s">
        <v>31</v>
      </c>
      <c r="D16" s="6">
        <f>SUM(D10+D13+D12)</f>
        <v>0</v>
      </c>
    </row>
    <row r="17" spans="3:7" x14ac:dyDescent="0.25">
      <c r="C17" s="16" t="s">
        <v>32</v>
      </c>
      <c r="D17" s="6">
        <f>SUM(D14)</f>
        <v>0</v>
      </c>
      <c r="G17" s="3"/>
    </row>
    <row r="18" spans="3:7" x14ac:dyDescent="0.25">
      <c r="G18" s="8"/>
    </row>
    <row r="19" spans="3:7" ht="62.45" customHeight="1" x14ac:dyDescent="0.25">
      <c r="C19" s="27" t="s">
        <v>33</v>
      </c>
      <c r="D19" s="27"/>
    </row>
  </sheetData>
  <sheetProtection selectLockedCells="1"/>
  <mergeCells count="2">
    <mergeCell ref="C19:D19"/>
    <mergeCell ref="C8:D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CC3EA87B-00E4-487D-8AA0-DE2CE47151E3}">
          <x14:formula1>
            <xm:f>Lists!$B$1:$B$4</xm:f>
          </x14:formula1>
          <xm:sqref>D2</xm:sqref>
        </x14:dataValidation>
        <x14:dataValidation type="list" allowBlank="1" showInputMessage="1" showErrorMessage="1" xr:uid="{AB0C4549-9798-4EE7-A063-A739BC53EEA4}">
          <x14:formula1>
            <xm:f>Lists!$E$1:$E$5</xm:f>
          </x14:formula1>
          <xm:sqref>D4</xm:sqref>
        </x14:dataValidation>
        <x14:dataValidation type="list" allowBlank="1" showInputMessage="1" showErrorMessage="1" xr:uid="{CF209A31-8EE8-4946-94C3-0003C3436D9C}">
          <x14:formula1>
            <xm:f>Lists!$G$1:$G$3</xm:f>
          </x14:formula1>
          <xm:sqref>D6</xm:sqref>
        </x14:dataValidation>
        <x14:dataValidation type="list" allowBlank="1" showInputMessage="1" showErrorMessage="1" xr:uid="{24618FCA-6F48-4A13-801E-AC862A13D4FC}">
          <x14:formula1>
            <xm:f>Lists!$I$1:$I$6</xm:f>
          </x14:formula1>
          <xm:sqref>D9:D12 D13 D14</xm:sqref>
        </x14:dataValidation>
        <x14:dataValidation type="list" allowBlank="1" showInputMessage="1" showErrorMessage="1" xr:uid="{7F8CE14A-C6BB-437A-803B-EF79ED069E6F}">
          <x14:formula1>
            <xm:f>Lists!$I$1:$I$11</xm:f>
          </x14:formula1>
          <xm:sqref>D15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9588808C8EE64B8B3F0AE3D48C7075" ma:contentTypeVersion="9" ma:contentTypeDescription="Create a new document." ma:contentTypeScope="" ma:versionID="8dbf5640cf28bff589dfda5bee105a9c">
  <xsd:schema xmlns:xsd="http://www.w3.org/2001/XMLSchema" xmlns:xs="http://www.w3.org/2001/XMLSchema" xmlns:p="http://schemas.microsoft.com/office/2006/metadata/properties" xmlns:ns3="7a2a0bd9-72e7-457e-b581-be780a740ef1" xmlns:ns4="ed9dd598-3058-4afd-af6c-9fa57d0bc2ac" targetNamespace="http://schemas.microsoft.com/office/2006/metadata/properties" ma:root="true" ma:fieldsID="4c3e89972e2b870e940994cb8ef536d5" ns3:_="" ns4:_="">
    <xsd:import namespace="7a2a0bd9-72e7-457e-b581-be780a740ef1"/>
    <xsd:import namespace="ed9dd598-3058-4afd-af6c-9fa57d0bc2ac"/>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2a0bd9-72e7-457e-b581-be780a740ef1"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6"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9dd598-3058-4afd-af6c-9fa57d0bc2a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7a2a0bd9-72e7-457e-b581-be780a740ef1" xsi:nil="true"/>
  </documentManagement>
</p:properties>
</file>

<file path=customXml/itemProps1.xml><?xml version="1.0" encoding="utf-8"?>
<ds:datastoreItem xmlns:ds="http://schemas.openxmlformats.org/officeDocument/2006/customXml" ds:itemID="{EE037B90-EEC9-4D7F-9CD7-01FE43D00538}">
  <ds:schemaRefs>
    <ds:schemaRef ds:uri="http://schemas.microsoft.com/sharepoint/v3/contenttype/forms"/>
  </ds:schemaRefs>
</ds:datastoreItem>
</file>

<file path=customXml/itemProps2.xml><?xml version="1.0" encoding="utf-8"?>
<ds:datastoreItem xmlns:ds="http://schemas.openxmlformats.org/officeDocument/2006/customXml" ds:itemID="{1A98F4BB-7767-41C4-98E3-DE3D7E1580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2a0bd9-72e7-457e-b581-be780a740ef1"/>
    <ds:schemaRef ds:uri="ed9dd598-3058-4afd-af6c-9fa57d0bc2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F4E803-B79D-4E8B-A01F-7FF80FD23BC2}">
  <ds:schemaRefs>
    <ds:schemaRef ds:uri="http://schemas.microsoft.com/office/2006/documentManagement/types"/>
    <ds:schemaRef ds:uri="http://schemas.microsoft.com/office/2006/metadata/properties"/>
    <ds:schemaRef ds:uri="http://www.w3.org/XML/1998/namespace"/>
    <ds:schemaRef ds:uri="ed9dd598-3058-4afd-af6c-9fa57d0bc2ac"/>
    <ds:schemaRef ds:uri="http://purl.org/dc/elements/1.1/"/>
    <ds:schemaRef ds:uri="http://schemas.microsoft.com/office/infopath/2007/PartnerControls"/>
    <ds:schemaRef ds:uri="http://purl.org/dc/dcmitype/"/>
    <ds:schemaRef ds:uri="http://schemas.openxmlformats.org/package/2006/metadata/core-properties"/>
    <ds:schemaRef ds:uri="7a2a0bd9-72e7-457e-b581-be780a740ef1"/>
    <ds:schemaRef ds:uri="http://purl.org/dc/terms/"/>
  </ds:schemaRefs>
</ds:datastoreItem>
</file>

<file path=docMetadata/LabelInfo.xml><?xml version="1.0" encoding="utf-8"?>
<clbl:labelList xmlns:clbl="http://schemas.microsoft.com/office/2020/mipLabelMetadata">
  <clbl:label id="{a18a9404-3f73-4e5f-844c-6d29f51269b0}" enabled="0" method="" siteId="{a18a9404-3f73-4e5f-844c-6d29f51269b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Caterpillars</vt:lpstr>
      <vt:lpstr>Mapping Table</vt:lpstr>
      <vt:lpstr>Lists</vt:lpstr>
      <vt:lpstr>Input Sheet</vt:lpstr>
      <vt:lpstr>feecalc</vt:lpstr>
      <vt:lpstr>feecalc2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Kelly Dillon (SHF)</dc:creator>
  <cp:keywords/>
  <dc:description/>
  <cp:lastModifiedBy>Louise Porter</cp:lastModifiedBy>
  <cp:revision/>
  <dcterms:created xsi:type="dcterms:W3CDTF">2025-06-11T16:52:39Z</dcterms:created>
  <dcterms:modified xsi:type="dcterms:W3CDTF">2025-07-15T10:17:43Z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0x010100259588808C8EE64B8B3F0AE3D48C7075</vt:lpwstr>
  </property>
</Properties>
</file>